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5"/>
  </bookViews>
  <sheets>
    <sheet name="прил1" sheetId="1" r:id="rId1"/>
    <sheet name="прил2" sheetId="2" r:id="rId2"/>
    <sheet name="прил3" sheetId="3" r:id="rId3"/>
    <sheet name="прил4" sheetId="4" r:id="rId4"/>
    <sheet name="прил5" sheetId="5" r:id="rId5"/>
    <sheet name="прил6" sheetId="6" r:id="rId6"/>
  </sheets>
  <definedNames/>
  <calcPr fullCalcOnLoad="1"/>
</workbook>
</file>

<file path=xl/sharedStrings.xml><?xml version="1.0" encoding="utf-8"?>
<sst xmlns="http://schemas.openxmlformats.org/spreadsheetml/2006/main" count="1168" uniqueCount="282">
  <si>
    <t>Код бюджетной классификации Российской Федерации</t>
  </si>
  <si>
    <t>Наименование кода поступлений в бюджет, группы, подгруппы, статьи, подстатьи, элемента, подвида доходов, классификации операций сектора государственного управления</t>
  </si>
  <si>
    <t>Сумма</t>
  </si>
  <si>
    <t>3</t>
  </si>
  <si>
    <t>4</t>
  </si>
  <si>
    <t>5</t>
  </si>
  <si>
    <t>ИТОГО ДОХОДОВ</t>
  </si>
  <si>
    <t>НАЛОГОВЫЕ И НЕНАЛОГОВЫЕ ДОХОДЫ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</si>
  <si>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</si>
  <si>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</si>
  <si>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</si>
  <si>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</si>
  <si>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</si>
  <si>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</si>
  <si>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</si>
  <si>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</si>
  <si>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 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</si>
  <si>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</si>
  <si>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границац сельских поселений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</si>
  <si>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</si>
  <si>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</si>
  <si>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</si>
  <si>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</si>
  <si>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</si>
  <si>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</si>
  <si>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</si>
  <si>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</si>
  <si>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</si>
  <si>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</si>
  <si>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</si>
  <si>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</si>
  <si>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>Прочие доходы от компенсации затрат государства</t>
  </si>
  <si>
    <t>Прочие доходы от компенсации затрат бюджетов поселений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</si>
  <si>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</si>
  <si>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</si>
  <si>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</si>
  <si>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</si>
  <si>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</si>
  <si>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Дотации бюджетам на поддержку мер по обеспечению сбалансированности бюджетов</t>
  </si>
  <si>
    <t>Дотации бюджетам сельских поселений на поддержку мер по обеспечению сбалансированности бюджетов</t>
  </si>
  <si>
    <t>Субвенции бюджетам бюджетной системы Российской Федерации</t>
  </si>
  <si>
    <t>Субвенции бюджетам на государственную регистрацию актов гражданского состояния</t>
  </si>
  <si>
    <t>Субвенции бюджетам сельских поселений на государственную регистрацию актов гражданского состояния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</si>
  <si>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</si>
  <si>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</si>
  <si>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</si>
  <si>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</si>
  <si>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Иные межбюджетные трансферты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</si>
  <si>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</si>
  <si>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</si>
  <si>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</si>
  <si>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</si>
  <si>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</si>
  <si>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</si>
  <si>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(руб)</t>
  </si>
  <si>
    <t>Код классификации дохода</t>
  </si>
  <si>
    <t>Наименование</t>
  </si>
  <si>
    <t>Кассовое исполнение, рублей</t>
  </si>
  <si>
    <t>ВСЕГО доходов</t>
  </si>
  <si>
    <t>182</t>
  </si>
  <si>
    <t>Управление Федеральной налоговой службы по Республике Коми</t>
  </si>
  <si>
    <t>000 1 06 00000 00 0000 000</t>
  </si>
  <si>
    <t>000 1 06 01000 00 0000 110</t>
  </si>
  <si>
    <t>925</t>
  </si>
  <si>
    <t>Администрация муниципального образования сельского поселения "Окунев Нос"</t>
  </si>
  <si>
    <t>182 1 06 01 000 00 0000 110</t>
  </si>
  <si>
    <t>182 1 06 06 000 00 0000 110</t>
  </si>
  <si>
    <t xml:space="preserve">Земельный налог </t>
  </si>
  <si>
    <t>182 1 01 02 000 00 0000 110</t>
  </si>
  <si>
    <t>925 1 08 04 000 01 0000 110</t>
  </si>
  <si>
    <t>925 1 11 05 000 00 0000 120</t>
  </si>
  <si>
    <t>925 1 11 09 000 00 0000 120</t>
  </si>
  <si>
    <t>НАЛОГОВЫЕ ДОХОДЫ</t>
  </si>
  <si>
    <t>НЕНАЛОГОВЫЕ ДОХОДЫ</t>
  </si>
  <si>
    <t>925 1 08 04 000 00 0000 110</t>
  </si>
  <si>
    <t>925 1 13 02 000 00 0000 130</t>
  </si>
  <si>
    <t>182 1 00 00 000 00 0000 000</t>
  </si>
  <si>
    <t>182 1 01 00 000 00 0000 000</t>
  </si>
  <si>
    <t>182 1 01 02 010 01 0000 110</t>
  </si>
  <si>
    <t>182 1 06 00 000 00 0000 000</t>
  </si>
  <si>
    <t>182 1 06 01 030 10 0000 110</t>
  </si>
  <si>
    <t>182 1 06 06 030 00 0000 110</t>
  </si>
  <si>
    <t>182 1 06 06 033 10 0000 110</t>
  </si>
  <si>
    <t>182 1 06 06 040 00 0000 110</t>
  </si>
  <si>
    <t>182 1 06 06 043 10 0000 110</t>
  </si>
  <si>
    <t>925 1 08 00 000 00 0000 000</t>
  </si>
  <si>
    <t>925 1 08 04 020 01 0000 110</t>
  </si>
  <si>
    <t>925 1 11 00 000 00 0000 000</t>
  </si>
  <si>
    <t>925 1 11 05 030 00 0000 120</t>
  </si>
  <si>
    <t>925 1 11 05 035 10 0000 120</t>
  </si>
  <si>
    <t>925 1 11 09 040 00 0000 120</t>
  </si>
  <si>
    <t>925 1 11 09 045 10 0000 120</t>
  </si>
  <si>
    <t>925 1 13 00 000 00 0000 000</t>
  </si>
  <si>
    <t>925 1 13 02 990 00 0000 130</t>
  </si>
  <si>
    <t>925 1 13 02 995 10 0000 130</t>
  </si>
  <si>
    <t>Мин</t>
  </si>
  <si>
    <t>Рз</t>
  </si>
  <si>
    <t>ПР</t>
  </si>
  <si>
    <t>ЦСР</t>
  </si>
  <si>
    <t>ВР</t>
  </si>
  <si>
    <t>Код расхода</t>
  </si>
  <si>
    <t>КОСГУ</t>
  </si>
  <si>
    <t>Всего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</si>
  <si>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</si>
  <si>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</si>
  <si>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</si>
  <si>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</si>
  <si>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</si>
  <si>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</si>
  <si>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</si>
  <si>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</si>
  <si>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</si>
  <si>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</si>
  <si>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</si>
  <si>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проведения выборов и референдумов</t>
  </si>
  <si>
    <t>07</t>
  </si>
  <si>
    <t>Другие общегосударственные вопросы</t>
  </si>
  <si>
    <t>13</t>
  </si>
  <si>
    <t>НАЦИОНАЛЬНАЯ БЕЗОПАСНОСТЬ И ПРАВООХРАНИТЕЛЬНАЯ ДЕЯТЕЛЬНОСТЬ</t>
  </si>
  <si>
    <t>Обеспечение пожарной безопасности</t>
  </si>
  <si>
    <t>10</t>
  </si>
  <si>
    <t>НАЦИОНАЛЬНАЯ ЭКОНОМИКА</t>
  </si>
  <si>
    <t>Дорожное хозяйство (дорожные фонды)</t>
  </si>
  <si>
    <t>09</t>
  </si>
  <si>
    <t>ЖИЛИЩНО-КОММУНАЛЬНОЕ ХОЗЯЙСТВО</t>
  </si>
  <si>
    <t>05</t>
  </si>
  <si>
    <t>Благоустройство</t>
  </si>
  <si>
    <t>СОЦИАЛЬНАЯ ПОЛИТИКА</t>
  </si>
  <si>
    <t>Пенсионное обеспечение</t>
  </si>
  <si>
    <t>ФИЗИЧЕСКАЯ КУЛЬТУРА И СПОРТ</t>
  </si>
  <si>
    <t>11</t>
  </si>
  <si>
    <t>Физическая культура</t>
  </si>
  <si>
    <t xml:space="preserve"> (руб.)</t>
  </si>
  <si>
    <t>Доп.ФК</t>
  </si>
  <si>
    <t>Доп.ЭК</t>
  </si>
  <si>
    <t>Доп.КР</t>
  </si>
  <si>
    <t>CОВЕТ СЕЛЬСКОГО ПОСЕЛЕНИЯ "ОКУНЁВ НОС"</t>
  </si>
  <si>
    <t>922</t>
  </si>
  <si>
    <t>Непрограммные направления деятельности</t>
  </si>
  <si>
    <t>99 0 00 00000</t>
  </si>
  <si>
    <t>Центральный аппарат</t>
  </si>
  <si>
    <t>99 0 00 90020</t>
  </si>
  <si>
    <t>Закупка товаров, работ и услуг для обеспечения государственных (муниципальных) нужд</t>
  </si>
  <si>
    <t>200</t>
  </si>
  <si>
    <t>Иные бюджетные ассигнования</t>
  </si>
  <si>
    <t>800</t>
  </si>
  <si>
    <t>АДМИНИСТРАЦИЯ СЕЛЬСКОГО ПОСЕЛЕНИЯ "ОКУНЁВ НОС"</t>
  </si>
  <si>
    <t>Глава муниципального образования</t>
  </si>
  <si>
    <t>99 0 00 90010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</si>
  <si>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</si>
  <si>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</si>
  <si>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Осуществление первичного воинского учета на территориях, где отсутствуют военные комиссариаты</t>
  </si>
  <si>
    <t>99 0 00 51180</t>
  </si>
  <si>
    <t>Осуществление полномочий по государственной регистрации актов гражданского состояния</t>
  </si>
  <si>
    <t>99 0 00 59300</t>
  </si>
  <si>
    <t>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частями 3, 4 статьи 3, статьями 6, 7 и 8 Закона Республики Коми "Об административной ответственности в Республике Коми"</t>
  </si>
  <si>
    <t>99 0 00 73150</t>
  </si>
  <si>
    <t>Иные межбюджетные трансферты на организацию надёжного теплоснабжения потребителей на территории сельских поселений</t>
  </si>
  <si>
    <t>99 0 00 84200</t>
  </si>
  <si>
    <t>Обслуживание лицевых счетов муниципальных бюджетных учреждений отрасли образования</t>
  </si>
  <si>
    <t>99 0 00 90260</t>
  </si>
  <si>
    <t>Межбюджетные трансферты на осуществление полномочий по выполнению работы по формированию, исполнению бюджета поселения, администрирование поступлений «Невыясненные поступления, зачисляемые в бюджеты поселений» и контроль за исполнением бюджета поселения</t>
  </si>
  <si>
    <t>99 0 00 84110</t>
  </si>
  <si>
    <t>Межбюджетные трансферты</t>
  </si>
  <si>
    <t>500</t>
  </si>
  <si>
    <t>Межбюджетные трансферты на осуществление полномочий по размещению заказов на поставки товаров, выполнение работ, оказание услуг для муниципальных нужд поселения в части проведения торгов и запросов котировок, ведения реестра муниципальных контрактов</t>
  </si>
  <si>
    <t>99 0 00 84120</t>
  </si>
  <si>
    <t>Межбюджетные трансферты на осуществление  внешнего муниципального финансового контроля</t>
  </si>
  <si>
    <t>99 0 00 84150</t>
  </si>
  <si>
    <t>Подготовка и проведение выборов депутатов</t>
  </si>
  <si>
    <t>Уплата налога на имущество организаций</t>
  </si>
  <si>
    <t>99 0 00 84230</t>
  </si>
  <si>
    <t>Резервный фонд администрации муниципального образования</t>
  </si>
  <si>
    <t>99 0 00 90060</t>
  </si>
  <si>
    <t>Выполнение других обязательств органов местного самоуправления</t>
  </si>
  <si>
    <t>99 0 00 90090</t>
  </si>
  <si>
    <t>Межбюджетные трансферты на реализацию мероприятия "Устройство источников наружного противопожарного водоснабжения"</t>
  </si>
  <si>
    <t>Содержание автомобильных дорог общего пользования местного значения в границах населенных пунктах</t>
  </si>
  <si>
    <t>99 0 00 84080</t>
  </si>
  <si>
    <t>Уличное освещение</t>
  </si>
  <si>
    <t>99 0 00 91000</t>
  </si>
  <si>
    <t>Организация и содержание мест захоронения</t>
  </si>
  <si>
    <t>Выплаты пенсии за выслугу лет лицам, замещавшим должности муниципальной службы в муниципальном образовании</t>
  </si>
  <si>
    <t>99 0 00 90180</t>
  </si>
  <si>
    <t>Социальное обеспечение и иные выплаты населению</t>
  </si>
  <si>
    <t>300</t>
  </si>
  <si>
    <t>Мероприятия в области физической культуры, спорта и туризма</t>
  </si>
  <si>
    <t>99 0 00 90250</t>
  </si>
  <si>
    <t xml:space="preserve"> (руб)</t>
  </si>
  <si>
    <t>Код классификации</t>
  </si>
  <si>
    <t>Наименование кода</t>
  </si>
  <si>
    <t>Кассовое исполнение
(рублей)</t>
  </si>
  <si>
    <t>0000</t>
  </si>
  <si>
    <t>000</t>
  </si>
  <si>
    <t>Источники внутреннего финансирования дефицитов бюджета</t>
  </si>
  <si>
    <t>Изменение остатков средств на счетах по учету средств бюджета</t>
  </si>
  <si>
    <t xml:space="preserve">Увеличение остатков средств бюджетов </t>
  </si>
  <si>
    <t>Увеличение прочих остатков средств бюджетов</t>
  </si>
  <si>
    <t>510</t>
  </si>
  <si>
    <t>Увеличение прочих остатков денежных средств бюджетов</t>
  </si>
  <si>
    <t>Увеличение прочих остатков денежных средств бюджетов поселений</t>
  </si>
  <si>
    <t>600</t>
  </si>
  <si>
    <t xml:space="preserve">Уменьшение остатков средств бюджетов </t>
  </si>
  <si>
    <t xml:space="preserve">Уменьшение прочих остатков средств бюджетов </t>
  </si>
  <si>
    <t>610</t>
  </si>
  <si>
    <t>Уменьшение прочих остатков денежных средств бюджетов</t>
  </si>
  <si>
    <t>Уменьшение прочих остатков денежных средств бюджетов поселений</t>
  </si>
  <si>
    <t>182 1 01 02 030 01 0000 110</t>
  </si>
  <si>
    <t>Налог на доходы физических лиц с доходов, полученных физическими лицами в соответствии со статьей 228 НК РФ</t>
  </si>
  <si>
    <t>ШТРАФЫ, САНКЦИИ, ВОЗМЕЩЕНИЕ УЩЕРБА</t>
  </si>
  <si>
    <t>161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</si>
  <si>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</si>
  <si>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 xml:space="preserve">161 1 16 33 000 00 0000 140 </t>
  </si>
  <si>
    <t>925 2 02 15 001 00 0000 151</t>
  </si>
  <si>
    <t>925 2 02 15 002 00 0000 151</t>
  </si>
  <si>
    <t>925 2 02 35 118 00 0000 151</t>
  </si>
  <si>
    <t>925 2 02 35 930 00 0000 151</t>
  </si>
  <si>
    <t>925 2 02 30 024 00 0000 151</t>
  </si>
  <si>
    <t>925 2 02 40 014 00 0000 151</t>
  </si>
  <si>
    <t>925 2 02 45 160 00 0000 151</t>
  </si>
  <si>
    <t>925 2 02 49 999 00 0000 151</t>
  </si>
  <si>
    <t>925 2 07 05 031 00 0000 180</t>
  </si>
  <si>
    <t>ПРОЧИЕ БЕЗВОЗМЕЗДНЫЕ ПОСТУПЛЕНИЯ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</si>
  <si>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</si>
  <si>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Прочие безвозмездные поступления в бюджеты сельских поселений</t>
  </si>
  <si>
    <t xml:space="preserve">925 2 07 00 000 00 0000 000 </t>
  </si>
  <si>
    <t xml:space="preserve">161 1 16 00 000 00 0000 000 </t>
  </si>
  <si>
    <t xml:space="preserve">161 1 16 33 050 10 0000 140 </t>
  </si>
  <si>
    <t xml:space="preserve">925 2 00 00 000 00 0000 000 </t>
  </si>
  <si>
    <t xml:space="preserve">925 2 02 00 000 00 0000 000 </t>
  </si>
  <si>
    <t xml:space="preserve">925 2 02 10 000 00 0000 151 </t>
  </si>
  <si>
    <t xml:space="preserve">925 2 02 15 001 00 0000 151 </t>
  </si>
  <si>
    <t xml:space="preserve">925 2 02 15 001 10 0000 151 </t>
  </si>
  <si>
    <t xml:space="preserve">925 2 02 15 002 00 0000 151 </t>
  </si>
  <si>
    <t xml:space="preserve">925 2 02 15 002 10 0000 151 </t>
  </si>
  <si>
    <t xml:space="preserve">925 2 02 30 000 00 0000 151 </t>
  </si>
  <si>
    <t xml:space="preserve">925 2 02 30 024 00 0000 151 </t>
  </si>
  <si>
    <t xml:space="preserve">925 2 02 30 024 10 0000 151 </t>
  </si>
  <si>
    <t xml:space="preserve">925 2 02 35 118 00 0000 151 </t>
  </si>
  <si>
    <t xml:space="preserve">925 2 02 35 118 10 0000 151 </t>
  </si>
  <si>
    <t xml:space="preserve">925 2 02 35 930 00 0000 151 </t>
  </si>
  <si>
    <t xml:space="preserve">925 2 02 35 930 10 0000 151 </t>
  </si>
  <si>
    <t xml:space="preserve">925 2 02 40 000 00 0000 151 </t>
  </si>
  <si>
    <t xml:space="preserve">925 2 02 40 014 00 0000 151 </t>
  </si>
  <si>
    <t xml:space="preserve">925 2 02 40 014 10 0000 151 </t>
  </si>
  <si>
    <t xml:space="preserve">925 2 02 45 160 00 0000 151 </t>
  </si>
  <si>
    <t xml:space="preserve">925 2 02 45 160 10 0000 151 </t>
  </si>
  <si>
    <t xml:space="preserve">925 2 02 49 999 00 0000 151 </t>
  </si>
  <si>
    <t xml:space="preserve">925 2 02 49 999 10 0000 151 </t>
  </si>
  <si>
    <t xml:space="preserve">925 2 07 05 000 10 0000 180 </t>
  </si>
  <si>
    <t xml:space="preserve">925 2 07 05 030 10 0000 180 </t>
  </si>
  <si>
    <t>Защита населения и территории от чрезвычайных ситуаций природного и техногенного характера, гражданская оборона</t>
  </si>
  <si>
    <t>ОБРАЗОВАНИЕ</t>
  </si>
  <si>
    <t>Молодежная политика и оздоровление детей</t>
  </si>
  <si>
    <t>КУЛЬТУРА, КИНЕМАТОГРАФИЯ</t>
  </si>
  <si>
    <t>08</t>
  </si>
  <si>
    <t>Культура</t>
  </si>
  <si>
    <t>Расходы за счёт гранта сельским поселениям муниципального района «Усть-Цилемский», достигшим наилучших результатов по увеличению налоговых и неналоговых доходов местного бюджета</t>
  </si>
  <si>
    <t>99 0 00 74030</t>
  </si>
  <si>
    <t>Организация надежного теплоснабжения потребителей на территории поселений</t>
  </si>
  <si>
    <t>Организация переданных полномочий по обеспечению твёрдым топливом</t>
  </si>
  <si>
    <t>99 0 00 84220</t>
  </si>
  <si>
    <t>Мероприятия по ликвидации последствий чрезвычайной ситуации, произошедшей в результате прохождения весеннего поводка 2017 года</t>
  </si>
  <si>
    <t>99 0 00 92710</t>
  </si>
  <si>
    <t>Прочие мероприятия по благоустройству сельских поселений</t>
  </si>
  <si>
    <t>Проведение мероприятий для детей и молодежи</t>
  </si>
  <si>
    <t>99 0 00 90230</t>
  </si>
  <si>
    <t>Создание условий для организации досуга и обеспечения жителей поселения услугами организаций культуры</t>
  </si>
  <si>
    <t>99 0 00 90240</t>
  </si>
  <si>
    <t xml:space="preserve">Приложение 1                                                                                                                                                                                                                        к решению Совета сельского поселения "Окунев Нос"                                                                                                                                    от    марта 2019 г. № </t>
  </si>
  <si>
    <t xml:space="preserve">Приложение 2                                                                                                                                                                                                                        к решению Совета сельского поселения "Окунев Нос"                                                                                                                                    от    марта 2019 г. № </t>
  </si>
  <si>
    <t xml:space="preserve">Приложение 3                                                                                                                                                                                                                       к решению Совета сельского поселения "Окунев Нос"                                                                                                                                    от    марта 2019 г. № </t>
  </si>
  <si>
    <t xml:space="preserve">Приложение 4                                                                                                                                                                                                                       к решению Совета сельского поселения "Окунев Нос"                                                                                                                                    от    марта 2019 г. № </t>
  </si>
  <si>
    <t xml:space="preserve">Приложение 5                                                                                                                                                                                                                       к решению Совета сельского поселения "Окунев Нос"                                                                                                                                    от    марта 2019 г. № </t>
  </si>
  <si>
    <t xml:space="preserve">Приложение 6                                                                                                                                                                                                                      к решению Совета сельского поселения "Окунев Нос"                                                                                                                                    от    марта 2019 г. № </t>
  </si>
  <si>
    <t>ДОХОДЫ
БЮДЖЕТА МУНИЦИПАЛЬНОГО ОБРАЗОВАНИЯ СЕЛЬСКОГО ПОСЕЛЕНИЯ "ОКУНЕВ НОС"   ЗА 2018 ГОД ПО  КОДАМ КЛАССИФИКАЦИИ  ДОХОДОВ  БЮДЖЕТА</t>
  </si>
  <si>
    <t>ДОХОДЫ
  БЮДЖЕТА  МУНИЦИПАЛЬНОГО ОБРАЗОВАНИЯ  СЕЛЬСКОГО ПОСЕЛЕНИЯ " ОКУНЕВ НОС " ЗА 2018 ГОД  ПО КОДАМ ВИДОВ ДОХОДОВ, ПОДВИДОВ ДОХОДОВ,  КЛАССИФИКАЦИЙ  ОПЕРАЦИЙ  СЕКТОРА ГОСУДАРСТВЕННОГО УПРАВЛЕНИЯ, ОТНОСЯЩИХСЯ К ДОХОДАМ  БЮДЖЕТА</t>
  </si>
  <si>
    <t>РАСХОДЫ
БЮДЖЕТА МУНИЦИПАЛЬНОГО ОБРАЗОВАНИЯ СЕЛЬСКОГО ПОСЕЛЕНИЯ "ОКУНЕВ НОС" ЗА 2018 ГОД ПО РАЗДЕЛАМ И ПОДРАЗДЕЛАМ КЛАССИФИКАЦИИ РАСХОДОВ БЮДЖЕТОВ РОССИЙСКОЙ ФЕДЕРАЦИ</t>
  </si>
  <si>
    <t xml:space="preserve">ВЕДОМСТВЕННАЯ  СТРУКТУРА  РАСХОДОВ  БЮДЖЕТА  СЕЛЬСКОГО      ПОСЕЛЕНИЯ " ОКУНЕВ НОС"   ЗА  2018  ГОД  </t>
  </si>
  <si>
    <t>99 0 00 94000</t>
  </si>
  <si>
    <t xml:space="preserve"> ИСТОЧНИКИ
 ФИНАНСИРОВАНИЯ ДЕФИЦИТА  БЮДЖЕТА МУНИЦИПАЛЬНОГО ОБРАЗОВАНИЯ СЕЛЬСКОГО ПОСЕЛЕНИЯ "ОКУНЕВ НОС" ЗА  2018 ГОД ПО КОДАМ КЛАССИФИКАЦИИ ИСТОЧНИКОВ ФИНАНСИРОВАНИЯ ДЕФИЦИТОВ БЮДЖЕТОВ РОССИЙСКОЙ  ФЕДЕРАЦИИ</t>
  </si>
  <si>
    <t>ИСТОЧНИКИ
 ФИНАНСИРОВАНИЯ ДЕФИЦИТА БЮДЖЕТА  МУНИЦИПАЛЬНОГО ОБРАЗОВАНИЯ СЕЛЬСКОГО ПОСЕЛЕНИЯ "ОКУНЕВ НОС" ЗА 2018 ГОД  ПО КОДАМ ГРУПП, ПОДГРУПП, СТАТЕЙ, ВИДОВ ИСТОЧНИКОВ ФИНАНСИРОВАНИЯ  ДЕФИЦИТОВ БЮДЖЕТОВ ОПЕРАЦИЙ СЕКТОРА  ГОСУДАРСТВЕННОГО УПРАВЛЕНИЯ, ОТНОСЯЩИХСЯ К ИСТОЧНИКАМ КЛАССИФИКАЦИИ ФИНАНСИРОВАНИЯ  ДЕФИЦИТА БЮДЖЕТОВ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</si>
</sst>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?"/>
    <numFmt numFmtId="189" formatCode="#,##0.00_ ;[Red]\-#,##0.00\ "/>
  </numFmts>
  <fonts count="55">
    <font>
      <sz val="10"/>
      <name val="Arial"/>
      <family val="0"/>
    </font>
    <font>
      <sz val="11"/>
      <color indexed="8"/>
      <name val="Times New Roman"/>
      <family val="1"/>
    </font>
    <font>
      <sz val="14"/>
      <color indexed="8"/>
      <name val="Times New Roman CYR"/>
      <family val="0"/>
    </font>
    <font>
      <b/>
      <sz val="12"/>
      <color indexed="63"/>
      <name val="Times New Roman"/>
      <family val="0"/>
    </font>
    <font>
      <b/>
      <sz val="14"/>
      <color indexed="8"/>
      <name val="Times New Roman CYR"/>
      <family val="0"/>
    </font>
    <font>
      <b/>
      <sz val="12"/>
      <name val="Times New Roman"/>
      <family val="1"/>
    </font>
    <font>
      <b/>
      <sz val="14"/>
      <color indexed="63"/>
      <name val="Times New Roman"/>
      <family val="0"/>
    </font>
    <font>
      <sz val="12"/>
      <color indexed="63"/>
      <name val="Times New Roman"/>
      <family val="0"/>
    </font>
    <font>
      <sz val="12"/>
      <name val="Times New Roman"/>
      <family val="1"/>
    </font>
    <font>
      <sz val="14"/>
      <color indexed="8"/>
      <name val="Times New Roman"/>
      <family val="0"/>
    </font>
    <font>
      <sz val="8"/>
      <color indexed="8"/>
      <name val="Arial Cyr"/>
      <family val="0"/>
    </font>
    <font>
      <i/>
      <sz val="12"/>
      <color indexed="63"/>
      <name val="Times New Roman"/>
      <family val="0"/>
    </font>
    <font>
      <b/>
      <sz val="11"/>
      <color indexed="8"/>
      <name val="Times New Roman CYR"/>
      <family val="0"/>
    </font>
    <font>
      <sz val="8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0"/>
      <color indexed="63"/>
      <name val="Times New Roman"/>
      <family val="1"/>
    </font>
    <font>
      <sz val="10"/>
      <color indexed="63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1" fillId="0" borderId="0" xfId="0" applyFont="1" applyAlignment="1">
      <alignment horizontal="right" vertical="center" wrapText="1"/>
    </xf>
    <xf numFmtId="0" fontId="2" fillId="0" borderId="0" xfId="0" applyNumberFormat="1" applyFont="1" applyFill="1" applyBorder="1" applyAlignment="1">
      <alignment horizontal="right"/>
    </xf>
    <xf numFmtId="49" fontId="3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right"/>
    </xf>
    <xf numFmtId="188" fontId="6" fillId="0" borderId="10" xfId="0" applyNumberFormat="1" applyFont="1" applyFill="1" applyBorder="1" applyAlignment="1">
      <alignment horizontal="justify" vertical="center" wrapText="1"/>
    </xf>
    <xf numFmtId="4" fontId="6" fillId="0" borderId="10" xfId="0" applyNumberFormat="1" applyFont="1" applyFill="1" applyBorder="1" applyAlignment="1">
      <alignment horizontal="right"/>
    </xf>
    <xf numFmtId="188" fontId="3" fillId="0" borderId="10" xfId="0" applyNumberFormat="1" applyFont="1" applyFill="1" applyBorder="1" applyAlignment="1">
      <alignment horizontal="justify" vertical="center" wrapText="1"/>
    </xf>
    <xf numFmtId="4" fontId="3" fillId="0" borderId="10" xfId="0" applyNumberFormat="1" applyFont="1" applyFill="1" applyBorder="1" applyAlignment="1">
      <alignment horizontal="right"/>
    </xf>
    <xf numFmtId="49" fontId="7" fillId="0" borderId="10" xfId="0" applyNumberFormat="1" applyFont="1" applyFill="1" applyBorder="1" applyAlignment="1">
      <alignment horizontal="center" vertical="center" wrapText="1"/>
    </xf>
    <xf numFmtId="188" fontId="7" fillId="0" borderId="10" xfId="0" applyNumberFormat="1" applyFont="1" applyFill="1" applyBorder="1" applyAlignment="1">
      <alignment horizontal="justify" vertical="center" wrapText="1"/>
    </xf>
    <xf numFmtId="4" fontId="7" fillId="0" borderId="10" xfId="0" applyNumberFormat="1" applyFont="1" applyFill="1" applyBorder="1" applyAlignment="1">
      <alignment horizontal="right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3" fontId="8" fillId="0" borderId="11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 applyProtection="1">
      <alignment horizontal="center" vertical="top"/>
      <protection locked="0"/>
    </xf>
    <xf numFmtId="49" fontId="5" fillId="0" borderId="10" xfId="0" applyNumberFormat="1" applyFont="1" applyFill="1" applyBorder="1" applyAlignment="1" applyProtection="1">
      <alignment horizontal="left" vertical="top" wrapText="1"/>
      <protection locked="0"/>
    </xf>
    <xf numFmtId="189" fontId="5" fillId="0" borderId="11" xfId="0" applyNumberFormat="1" applyFont="1" applyFill="1" applyBorder="1" applyAlignment="1">
      <alignment horizontal="right" vertical="top"/>
    </xf>
    <xf numFmtId="49" fontId="5" fillId="0" borderId="12" xfId="0" applyNumberFormat="1" applyFont="1" applyFill="1" applyBorder="1" applyAlignment="1" applyProtection="1">
      <alignment horizontal="center" vertical="top"/>
      <protection locked="0"/>
    </xf>
    <xf numFmtId="49" fontId="8" fillId="0" borderId="12" xfId="0" applyNumberFormat="1" applyFont="1" applyFill="1" applyBorder="1" applyAlignment="1" applyProtection="1">
      <alignment horizontal="left" vertical="top" wrapText="1"/>
      <protection locked="0"/>
    </xf>
    <xf numFmtId="189" fontId="8" fillId="0" borderId="13" xfId="0" applyNumberFormat="1" applyFont="1" applyFill="1" applyBorder="1" applyAlignment="1">
      <alignment horizontal="right" vertical="top"/>
    </xf>
    <xf numFmtId="49" fontId="5" fillId="0" borderId="10" xfId="0" applyNumberFormat="1" applyFont="1" applyFill="1" applyBorder="1" applyAlignment="1" applyProtection="1">
      <alignment horizontal="left" vertical="top"/>
      <protection locked="0"/>
    </xf>
    <xf numFmtId="49" fontId="5" fillId="0" borderId="14" xfId="0" applyNumberFormat="1" applyFont="1" applyFill="1" applyBorder="1" applyAlignment="1" applyProtection="1">
      <alignment horizontal="left" vertical="top" wrapText="1"/>
      <protection locked="0"/>
    </xf>
    <xf numFmtId="49" fontId="5" fillId="0" borderId="14" xfId="0" applyNumberFormat="1" applyFont="1" applyFill="1" applyBorder="1" applyAlignment="1" applyProtection="1">
      <alignment horizontal="center" vertical="top"/>
      <protection locked="0"/>
    </xf>
    <xf numFmtId="189" fontId="5" fillId="0" borderId="10" xfId="0" applyNumberFormat="1" applyFont="1" applyFill="1" applyBorder="1" applyAlignment="1">
      <alignment horizontal="right"/>
    </xf>
    <xf numFmtId="49" fontId="5" fillId="0" borderId="10" xfId="0" applyNumberFormat="1" applyFont="1" applyFill="1" applyBorder="1" applyAlignment="1" applyProtection="1">
      <alignment horizontal="left" vertical="top" wrapText="1"/>
      <protection/>
    </xf>
    <xf numFmtId="49" fontId="8" fillId="0" borderId="10" xfId="0" applyNumberFormat="1" applyFont="1" applyFill="1" applyBorder="1" applyAlignment="1" applyProtection="1">
      <alignment horizontal="left" vertical="top" wrapText="1"/>
      <protection/>
    </xf>
    <xf numFmtId="189" fontId="5" fillId="0" borderId="14" xfId="0" applyNumberFormat="1" applyFont="1" applyFill="1" applyBorder="1" applyAlignment="1">
      <alignment horizontal="right"/>
    </xf>
    <xf numFmtId="49" fontId="8" fillId="0" borderId="14" xfId="0" applyNumberFormat="1" applyFont="1" applyFill="1" applyBorder="1" applyAlignment="1" applyProtection="1">
      <alignment horizontal="left" vertical="top"/>
      <protection locked="0"/>
    </xf>
    <xf numFmtId="0" fontId="8" fillId="0" borderId="14" xfId="0" applyFont="1" applyBorder="1" applyAlignment="1">
      <alignment horizontal="justify" vertical="top" wrapText="1"/>
    </xf>
    <xf numFmtId="49" fontId="8" fillId="0" borderId="10" xfId="0" applyNumberFormat="1" applyFont="1" applyFill="1" applyBorder="1" applyAlignment="1" applyProtection="1">
      <alignment horizontal="left" vertical="top" wrapText="1"/>
      <protection locked="0"/>
    </xf>
    <xf numFmtId="49" fontId="8" fillId="0" borderId="10" xfId="0" applyNumberFormat="1" applyFont="1" applyFill="1" applyBorder="1" applyAlignment="1" applyProtection="1">
      <alignment horizontal="center" vertical="top" wrapText="1"/>
      <protection locked="0"/>
    </xf>
    <xf numFmtId="189" fontId="8" fillId="0" borderId="11" xfId="0" applyNumberFormat="1" applyFont="1" applyFill="1" applyBorder="1" applyAlignment="1">
      <alignment horizontal="right" vertical="top"/>
    </xf>
    <xf numFmtId="49" fontId="5" fillId="0" borderId="10" xfId="0" applyNumberFormat="1" applyFont="1" applyFill="1" applyBorder="1" applyAlignment="1" applyProtection="1">
      <alignment horizontal="center" vertical="top" wrapText="1"/>
      <protection locked="0"/>
    </xf>
    <xf numFmtId="49" fontId="5" fillId="0" borderId="10" xfId="0" applyNumberFormat="1" applyFont="1" applyFill="1" applyBorder="1" applyAlignment="1" applyProtection="1">
      <alignment horizontal="center" vertical="top" wrapText="1"/>
      <protection/>
    </xf>
    <xf numFmtId="189" fontId="0" fillId="0" borderId="0" xfId="0" applyNumberFormat="1" applyAlignment="1">
      <alignment/>
    </xf>
    <xf numFmtId="0" fontId="8" fillId="0" borderId="10" xfId="0" applyFont="1" applyBorder="1" applyAlignment="1">
      <alignment horizontal="justify" vertical="top" wrapText="1"/>
    </xf>
    <xf numFmtId="188" fontId="4" fillId="0" borderId="0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right" vertical="center" wrapText="1"/>
    </xf>
    <xf numFmtId="49" fontId="9" fillId="0" borderId="0" xfId="0" applyNumberFormat="1" applyFont="1" applyFill="1" applyBorder="1" applyAlignment="1">
      <alignment horizontal="right" vertical="center" wrapText="1"/>
    </xf>
    <xf numFmtId="0" fontId="10" fillId="0" borderId="10" xfId="0" applyNumberFormat="1" applyFont="1" applyFill="1" applyBorder="1" applyAlignment="1">
      <alignment vertical="center"/>
    </xf>
    <xf numFmtId="49" fontId="10" fillId="0" borderId="10" xfId="0" applyNumberFormat="1" applyFont="1" applyFill="1" applyBorder="1" applyAlignment="1">
      <alignment horizontal="right" vertical="center"/>
    </xf>
    <xf numFmtId="49" fontId="3" fillId="0" borderId="10" xfId="0" applyNumberFormat="1" applyFont="1" applyFill="1" applyBorder="1" applyAlignment="1">
      <alignment horizontal="right" vertical="center" wrapText="1"/>
    </xf>
    <xf numFmtId="49" fontId="3" fillId="0" borderId="10" xfId="0" applyNumberFormat="1" applyFont="1" applyFill="1" applyBorder="1" applyAlignment="1">
      <alignment horizontal="justify" vertical="center" wrapText="1"/>
    </xf>
    <xf numFmtId="49" fontId="7" fillId="0" borderId="10" xfId="0" applyNumberFormat="1" applyFont="1" applyFill="1" applyBorder="1" applyAlignment="1">
      <alignment horizontal="justify" vertical="center" wrapText="1"/>
    </xf>
    <xf numFmtId="49" fontId="7" fillId="0" borderId="10" xfId="0" applyNumberFormat="1" applyFont="1" applyFill="1" applyBorder="1" applyAlignment="1">
      <alignment horizontal="right" vertical="center" wrapText="1"/>
    </xf>
    <xf numFmtId="49" fontId="11" fillId="0" borderId="10" xfId="0" applyNumberFormat="1" applyFont="1" applyFill="1" applyBorder="1" applyAlignment="1">
      <alignment horizontal="justify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right" vertical="center" wrapText="1"/>
    </xf>
    <xf numFmtId="4" fontId="11" fillId="0" borderId="10" xfId="0" applyNumberFormat="1" applyFont="1" applyFill="1" applyBorder="1" applyAlignment="1">
      <alignment horizontal="right"/>
    </xf>
    <xf numFmtId="4" fontId="0" fillId="0" borderId="0" xfId="0" applyNumberFormat="1" applyAlignment="1">
      <alignment/>
    </xf>
    <xf numFmtId="49" fontId="8" fillId="0" borderId="10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 wrapText="1"/>
    </xf>
    <xf numFmtId="4" fontId="8" fillId="0" borderId="11" xfId="0" applyNumberFormat="1" applyFont="1" applyFill="1" applyBorder="1" applyAlignment="1">
      <alignment horizontal="right"/>
    </xf>
    <xf numFmtId="3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4" fontId="8" fillId="0" borderId="10" xfId="0" applyNumberFormat="1" applyFont="1" applyFill="1" applyBorder="1" applyAlignment="1">
      <alignment horizontal="right"/>
    </xf>
    <xf numFmtId="4" fontId="8" fillId="0" borderId="10" xfId="0" applyNumberFormat="1" applyFont="1" applyFill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8" fillId="0" borderId="10" xfId="0" applyFont="1" applyFill="1" applyBorder="1" applyAlignment="1">
      <alignment horizontal="left" vertical="center" wrapText="1"/>
    </xf>
    <xf numFmtId="4" fontId="8" fillId="0" borderId="10" xfId="0" applyNumberFormat="1" applyFont="1" applyBorder="1" applyAlignment="1">
      <alignment horizontal="right" vertical="center" wrapText="1"/>
    </xf>
    <xf numFmtId="49" fontId="14" fillId="0" borderId="15" xfId="0" applyNumberFormat="1" applyFont="1" applyFill="1" applyBorder="1" applyAlignment="1">
      <alignment horizontal="center" vertical="center"/>
    </xf>
    <xf numFmtId="49" fontId="14" fillId="0" borderId="16" xfId="0" applyNumberFormat="1" applyFont="1" applyFill="1" applyBorder="1" applyAlignment="1">
      <alignment horizontal="center" vertical="center"/>
    </xf>
    <xf numFmtId="49" fontId="14" fillId="0" borderId="11" xfId="0" applyNumberFormat="1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left" vertical="center" wrapText="1"/>
    </xf>
    <xf numFmtId="4" fontId="15" fillId="0" borderId="11" xfId="0" applyNumberFormat="1" applyFont="1" applyFill="1" applyBorder="1" applyAlignment="1">
      <alignment horizontal="right" vertical="center"/>
    </xf>
    <xf numFmtId="49" fontId="15" fillId="0" borderId="15" xfId="0" applyNumberFormat="1" applyFont="1" applyFill="1" applyBorder="1" applyAlignment="1">
      <alignment horizontal="center" vertical="center"/>
    </xf>
    <xf numFmtId="49" fontId="15" fillId="0" borderId="16" xfId="0" applyNumberFormat="1" applyFont="1" applyFill="1" applyBorder="1" applyAlignment="1">
      <alignment horizontal="center" vertical="center"/>
    </xf>
    <xf numFmtId="49" fontId="15" fillId="0" borderId="11" xfId="0" applyNumberFormat="1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left" vertical="center" wrapText="1"/>
    </xf>
    <xf numFmtId="4" fontId="15" fillId="0" borderId="17" xfId="0" applyNumberFormat="1" applyFont="1" applyBorder="1" applyAlignment="1">
      <alignment horizontal="right" vertical="center" wrapText="1"/>
    </xf>
    <xf numFmtId="4" fontId="15" fillId="0" borderId="11" xfId="0" applyNumberFormat="1" applyFont="1" applyBorder="1" applyAlignment="1">
      <alignment horizontal="right" vertical="center" wrapText="1"/>
    </xf>
    <xf numFmtId="49" fontId="16" fillId="0" borderId="10" xfId="0" applyNumberFormat="1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vertical="center" wrapText="1"/>
    </xf>
    <xf numFmtId="188" fontId="5" fillId="0" borderId="10" xfId="0" applyNumberFormat="1" applyFont="1" applyFill="1" applyBorder="1" applyAlignment="1">
      <alignment horizontal="justify" vertical="center" wrapText="1"/>
    </xf>
    <xf numFmtId="188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88" fontId="7" fillId="0" borderId="10" xfId="0" applyNumberFormat="1" applyFont="1" applyFill="1" applyBorder="1" applyAlignment="1">
      <alignment horizontal="justify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right"/>
    </xf>
    <xf numFmtId="189" fontId="8" fillId="33" borderId="14" xfId="0" applyNumberFormat="1" applyFont="1" applyFill="1" applyBorder="1" applyAlignment="1">
      <alignment horizontal="right"/>
    </xf>
    <xf numFmtId="189" fontId="5" fillId="33" borderId="10" xfId="0" applyNumberFormat="1" applyFont="1" applyFill="1" applyBorder="1" applyAlignment="1">
      <alignment/>
    </xf>
    <xf numFmtId="189" fontId="8" fillId="33" borderId="10" xfId="0" applyNumberFormat="1" applyFont="1" applyFill="1" applyBorder="1" applyAlignment="1">
      <alignment horizontal="right"/>
    </xf>
    <xf numFmtId="189" fontId="5" fillId="33" borderId="10" xfId="0" applyNumberFormat="1" applyFont="1" applyFill="1" applyBorder="1" applyAlignment="1">
      <alignment horizontal="right"/>
    </xf>
    <xf numFmtId="4" fontId="7" fillId="33" borderId="10" xfId="0" applyNumberFormat="1" applyFont="1" applyFill="1" applyBorder="1" applyAlignment="1">
      <alignment horizontal="right"/>
    </xf>
    <xf numFmtId="189" fontId="5" fillId="33" borderId="14" xfId="0" applyNumberFormat="1" applyFont="1" applyFill="1" applyBorder="1" applyAlignment="1">
      <alignment horizontal="right" vertical="top"/>
    </xf>
    <xf numFmtId="4" fontId="7" fillId="0" borderId="10" xfId="0" applyNumberFormat="1" applyFont="1" applyFill="1" applyBorder="1" applyAlignment="1">
      <alignment horizontal="right" wrapText="1"/>
    </xf>
    <xf numFmtId="49" fontId="19" fillId="0" borderId="10" xfId="0" applyNumberFormat="1" applyFont="1" applyFill="1" applyBorder="1" applyAlignment="1">
      <alignment horizontal="center" vertical="center" wrapText="1"/>
    </xf>
    <xf numFmtId="188" fontId="20" fillId="0" borderId="10" xfId="0" applyNumberFormat="1" applyFont="1" applyFill="1" applyBorder="1" applyAlignment="1">
      <alignment horizontal="justify" vertical="center" wrapText="1"/>
    </xf>
    <xf numFmtId="188" fontId="4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justify" vertical="center" wrapText="1"/>
    </xf>
    <xf numFmtId="49" fontId="3" fillId="0" borderId="10" xfId="0" applyNumberFormat="1" applyFont="1" applyFill="1" applyBorder="1" applyAlignment="1">
      <alignment horizontal="justify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Fill="1" applyBorder="1" applyAlignment="1">
      <alignment horizontal="right"/>
    </xf>
    <xf numFmtId="49" fontId="7" fillId="0" borderId="10" xfId="0" applyNumberFormat="1" applyFont="1" applyFill="1" applyBorder="1" applyAlignment="1">
      <alignment horizontal="right" vertical="center" wrapText="1"/>
    </xf>
    <xf numFmtId="4" fontId="7" fillId="0" borderId="10" xfId="0" applyNumberFormat="1" applyFont="1" applyFill="1" applyBorder="1" applyAlignment="1">
      <alignment horizontal="right"/>
    </xf>
    <xf numFmtId="4" fontId="5" fillId="0" borderId="10" xfId="0" applyNumberFormat="1" applyFont="1" applyFill="1" applyBorder="1" applyAlignment="1">
      <alignment horizontal="right" wrapText="1"/>
    </xf>
    <xf numFmtId="4" fontId="20" fillId="0" borderId="10" xfId="0" applyNumberFormat="1" applyFont="1" applyFill="1" applyBorder="1" applyAlignment="1">
      <alignment horizontal="right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right" vertical="center" wrapText="1"/>
    </xf>
    <xf numFmtId="49" fontId="8" fillId="0" borderId="10" xfId="0" applyNumberFormat="1" applyFont="1" applyFill="1" applyBorder="1" applyAlignment="1">
      <alignment horizontal="justify" vertical="center" wrapText="1"/>
    </xf>
    <xf numFmtId="49" fontId="8" fillId="0" borderId="18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Alignment="1">
      <alignment horizontal="right" vertical="center" wrapText="1"/>
    </xf>
    <xf numFmtId="0" fontId="8" fillId="0" borderId="0" xfId="0" applyFont="1" applyFill="1" applyBorder="1" applyAlignment="1">
      <alignment horizontal="center" wrapText="1"/>
    </xf>
    <xf numFmtId="49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/>
    </xf>
    <xf numFmtId="188" fontId="3" fillId="0" borderId="10" xfId="0" applyNumberFormat="1" applyFont="1" applyFill="1" applyBorder="1" applyAlignment="1">
      <alignment horizontal="center" vertical="center" wrapText="1"/>
    </xf>
    <xf numFmtId="188" fontId="3" fillId="0" borderId="14" xfId="0" applyNumberFormat="1" applyFont="1" applyFill="1" applyBorder="1" applyAlignment="1">
      <alignment horizontal="center" vertical="center" wrapText="1"/>
    </xf>
    <xf numFmtId="188" fontId="12" fillId="0" borderId="0" xfId="0" applyNumberFormat="1" applyFont="1" applyFill="1" applyBorder="1" applyAlignment="1">
      <alignment horizontal="center" vertical="center" wrapText="1"/>
    </xf>
    <xf numFmtId="188" fontId="4" fillId="0" borderId="0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/>
    </xf>
    <xf numFmtId="49" fontId="5" fillId="0" borderId="21" xfId="0" applyNumberFormat="1" applyFont="1" applyFill="1" applyBorder="1" applyAlignment="1">
      <alignment horizontal="center" vertical="center"/>
    </xf>
    <xf numFmtId="49" fontId="15" fillId="0" borderId="19" xfId="0" applyNumberFormat="1" applyFont="1" applyFill="1" applyBorder="1" applyAlignment="1">
      <alignment horizontal="center" vertical="center"/>
    </xf>
    <xf numFmtId="49" fontId="15" fillId="0" borderId="20" xfId="0" applyNumberFormat="1" applyFont="1" applyFill="1" applyBorder="1" applyAlignment="1">
      <alignment horizontal="center" vertical="center"/>
    </xf>
    <xf numFmtId="49" fontId="15" fillId="0" borderId="21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vertical="center"/>
    </xf>
    <xf numFmtId="49" fontId="8" fillId="0" borderId="16" xfId="0" applyNumberFormat="1" applyFont="1" applyFill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49" fontId="8" fillId="0" borderId="11" xfId="0" applyNumberFormat="1" applyFont="1" applyFill="1" applyBorder="1" applyAlignment="1">
      <alignment vertical="center"/>
    </xf>
    <xf numFmtId="49" fontId="5" fillId="0" borderId="22" xfId="0" applyNumberFormat="1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vertical="center"/>
    </xf>
    <xf numFmtId="49" fontId="5" fillId="0" borderId="10" xfId="0" applyNumberFormat="1" applyFont="1" applyFill="1" applyBorder="1" applyAlignment="1">
      <alignment vertical="center"/>
    </xf>
    <xf numFmtId="49" fontId="5" fillId="0" borderId="11" xfId="0" applyNumberFormat="1" applyFont="1" applyFill="1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8"/>
  <sheetViews>
    <sheetView zoomScalePageLayoutView="0" workbookViewId="0" topLeftCell="A29">
      <selection activeCell="A6" sqref="A6"/>
    </sheetView>
  </sheetViews>
  <sheetFormatPr defaultColWidth="9.140625" defaultRowHeight="12.75"/>
  <cols>
    <col min="1" max="1" width="27.57421875" style="0" customWidth="1"/>
    <col min="2" max="2" width="51.140625" style="0" customWidth="1"/>
    <col min="3" max="3" width="16.140625" style="0" customWidth="1"/>
    <col min="4" max="4" width="12.28125" style="0" bestFit="1" customWidth="1"/>
  </cols>
  <sheetData>
    <row r="1" spans="1:3" ht="51" customHeight="1">
      <c r="A1" s="14"/>
      <c r="B1" s="114" t="s">
        <v>269</v>
      </c>
      <c r="C1" s="114"/>
    </row>
    <row r="2" spans="1:3" ht="15.75" hidden="1">
      <c r="A2" s="15"/>
      <c r="B2" s="115"/>
      <c r="C2" s="115"/>
    </row>
    <row r="3" spans="1:3" ht="15.75" hidden="1">
      <c r="A3" s="116"/>
      <c r="B3" s="116"/>
      <c r="C3" s="116"/>
    </row>
    <row r="4" spans="1:3" ht="62.25" customHeight="1">
      <c r="A4" s="116" t="s">
        <v>275</v>
      </c>
      <c r="B4" s="116"/>
      <c r="C4" s="116"/>
    </row>
    <row r="5" spans="1:3" ht="3" customHeight="1">
      <c r="A5" s="113"/>
      <c r="B5" s="113"/>
      <c r="C5" s="113"/>
    </row>
    <row r="6" spans="1:3" ht="47.25">
      <c r="A6" s="16" t="s">
        <v>55</v>
      </c>
      <c r="B6" s="16" t="s">
        <v>56</v>
      </c>
      <c r="C6" s="17" t="s">
        <v>57</v>
      </c>
    </row>
    <row r="7" spans="1:3" ht="15.75">
      <c r="A7" s="18">
        <v>1</v>
      </c>
      <c r="B7" s="18">
        <v>2</v>
      </c>
      <c r="C7" s="19">
        <v>3</v>
      </c>
    </row>
    <row r="8" spans="1:4" ht="15.75">
      <c r="A8" s="20" t="s">
        <v>58</v>
      </c>
      <c r="B8" s="21"/>
      <c r="C8" s="22">
        <f>C11+C17+C19</f>
        <v>6092165.46</v>
      </c>
      <c r="D8" s="40"/>
    </row>
    <row r="9" spans="1:3" ht="15.75">
      <c r="A9" s="23"/>
      <c r="B9" s="24"/>
      <c r="C9" s="25"/>
    </row>
    <row r="10" spans="1:4" ht="31.5">
      <c r="A10" s="20" t="s">
        <v>59</v>
      </c>
      <c r="B10" s="38" t="s">
        <v>60</v>
      </c>
      <c r="C10" s="29">
        <f>C12+C15+C16</f>
        <v>289413.14</v>
      </c>
      <c r="D10" s="40"/>
    </row>
    <row r="11" spans="1:4" ht="15.75">
      <c r="A11" s="28"/>
      <c r="B11" s="38" t="s">
        <v>72</v>
      </c>
      <c r="C11" s="32">
        <f>C12+C15+C16</f>
        <v>289413.14</v>
      </c>
      <c r="D11" s="40"/>
    </row>
    <row r="12" spans="1:3" ht="94.5">
      <c r="A12" s="11" t="s">
        <v>68</v>
      </c>
      <c r="B12" s="12" t="s">
        <v>10</v>
      </c>
      <c r="C12" s="91">
        <f>158147.29+8.25+55.71+105.1+3.26</f>
        <v>158319.61000000002</v>
      </c>
    </row>
    <row r="13" spans="1:3" ht="15.75" hidden="1">
      <c r="A13" s="26" t="s">
        <v>61</v>
      </c>
      <c r="B13" s="30" t="s">
        <v>11</v>
      </c>
      <c r="C13" s="92"/>
    </row>
    <row r="14" spans="1:3" ht="15.75" hidden="1">
      <c r="A14" s="26" t="s">
        <v>62</v>
      </c>
      <c r="B14" s="30" t="s">
        <v>12</v>
      </c>
      <c r="C14" s="92"/>
    </row>
    <row r="15" spans="1:3" ht="63" customHeight="1">
      <c r="A15" s="11" t="s">
        <v>65</v>
      </c>
      <c r="B15" s="31" t="s">
        <v>13</v>
      </c>
      <c r="C15" s="93">
        <f>17064.97+206.94</f>
        <v>17271.91</v>
      </c>
    </row>
    <row r="16" spans="1:3" ht="30.75" customHeight="1">
      <c r="A16" s="11" t="s">
        <v>66</v>
      </c>
      <c r="B16" s="12" t="s">
        <v>67</v>
      </c>
      <c r="C16" s="93">
        <f>81609+32062.9+149.72</f>
        <v>113821.62</v>
      </c>
    </row>
    <row r="17" spans="1:3" ht="31.5" hidden="1">
      <c r="A17" s="87" t="s">
        <v>210</v>
      </c>
      <c r="B17" s="86" t="s">
        <v>209</v>
      </c>
      <c r="C17" s="94">
        <v>0</v>
      </c>
    </row>
    <row r="18" spans="1:3" ht="94.5" hidden="1">
      <c r="A18" s="89" t="s">
        <v>212</v>
      </c>
      <c r="B18" s="88" t="s">
        <v>211</v>
      </c>
      <c r="C18" s="93">
        <v>0</v>
      </c>
    </row>
    <row r="19" spans="1:4" ht="31.5">
      <c r="A19" s="20" t="s">
        <v>63</v>
      </c>
      <c r="B19" s="39" t="s">
        <v>64</v>
      </c>
      <c r="C19" s="94">
        <f>C20+C28+C37</f>
        <v>5802752.32</v>
      </c>
      <c r="D19" s="40"/>
    </row>
    <row r="20" spans="1:4" ht="15.75">
      <c r="A20" s="20"/>
      <c r="B20" s="38" t="s">
        <v>73</v>
      </c>
      <c r="C20" s="94">
        <f>C21+C22+C23+C26</f>
        <v>146303.32</v>
      </c>
      <c r="D20" s="40"/>
    </row>
    <row r="21" spans="1:3" ht="110.25">
      <c r="A21" s="11" t="s">
        <v>70</v>
      </c>
      <c r="B21" s="12" t="s">
        <v>23</v>
      </c>
      <c r="C21" s="95">
        <v>33908.48</v>
      </c>
    </row>
    <row r="22" spans="1:3" ht="110.25">
      <c r="A22" s="11" t="s">
        <v>71</v>
      </c>
      <c r="B22" s="12" t="s">
        <v>26</v>
      </c>
      <c r="C22" s="95">
        <v>29717.43</v>
      </c>
    </row>
    <row r="23" spans="1:3" ht="78" customHeight="1">
      <c r="A23" s="11" t="s">
        <v>74</v>
      </c>
      <c r="B23" s="41" t="s">
        <v>21</v>
      </c>
      <c r="C23" s="91">
        <v>14260</v>
      </c>
    </row>
    <row r="24" spans="1:3" ht="15.75" hidden="1">
      <c r="A24" s="33"/>
      <c r="B24" s="34"/>
      <c r="C24" s="91"/>
    </row>
    <row r="25" spans="1:3" ht="15.75" hidden="1">
      <c r="A25" s="28"/>
      <c r="B25" s="27"/>
      <c r="C25" s="96"/>
    </row>
    <row r="26" spans="1:3" ht="31.5">
      <c r="A26" s="11" t="s">
        <v>75</v>
      </c>
      <c r="B26" s="12" t="s">
        <v>30</v>
      </c>
      <c r="C26" s="95">
        <v>68417.41</v>
      </c>
    </row>
    <row r="27" spans="1:3" ht="15.75" hidden="1">
      <c r="A27" s="36"/>
      <c r="B27" s="35"/>
      <c r="C27" s="37"/>
    </row>
    <row r="28" spans="1:4" ht="25.5" customHeight="1">
      <c r="A28" s="38"/>
      <c r="B28" s="38" t="s">
        <v>33</v>
      </c>
      <c r="C28" s="22">
        <f>SUM(C29:C36)</f>
        <v>5656449</v>
      </c>
      <c r="D28" s="40"/>
    </row>
    <row r="29" spans="1:3" ht="31.5">
      <c r="A29" s="11" t="s">
        <v>213</v>
      </c>
      <c r="B29" s="12" t="s">
        <v>36</v>
      </c>
      <c r="C29" s="13">
        <f>300100+16900</f>
        <v>317000</v>
      </c>
    </row>
    <row r="30" spans="1:3" ht="31.5">
      <c r="A30" s="11" t="s">
        <v>214</v>
      </c>
      <c r="B30" s="12" t="s">
        <v>38</v>
      </c>
      <c r="C30" s="13">
        <v>3537680</v>
      </c>
    </row>
    <row r="31" spans="1:3" ht="31.5">
      <c r="A31" s="11" t="s">
        <v>216</v>
      </c>
      <c r="B31" s="12" t="s">
        <v>41</v>
      </c>
      <c r="C31" s="13">
        <v>6000</v>
      </c>
    </row>
    <row r="32" spans="1:3" ht="47.25">
      <c r="A32" s="11" t="s">
        <v>215</v>
      </c>
      <c r="B32" s="12" t="s">
        <v>43</v>
      </c>
      <c r="C32" s="13">
        <v>119600</v>
      </c>
    </row>
    <row r="33" spans="1:3" ht="47.25">
      <c r="A33" s="11" t="s">
        <v>217</v>
      </c>
      <c r="B33" s="12" t="s">
        <v>45</v>
      </c>
      <c r="C33" s="13">
        <f>18525+11767</f>
        <v>30292</v>
      </c>
    </row>
    <row r="34" spans="1:3" ht="63" hidden="1">
      <c r="A34" s="11" t="s">
        <v>219</v>
      </c>
      <c r="B34" s="12" t="s">
        <v>48</v>
      </c>
      <c r="C34" s="13">
        <v>0</v>
      </c>
    </row>
    <row r="35" spans="1:3" ht="78.75">
      <c r="A35" s="11" t="s">
        <v>218</v>
      </c>
      <c r="B35" s="12" t="s">
        <v>50</v>
      </c>
      <c r="C35" s="13">
        <f>1416400+209000+250+780</f>
        <v>1626430</v>
      </c>
    </row>
    <row r="36" spans="1:3" ht="31.5">
      <c r="A36" s="11" t="s">
        <v>220</v>
      </c>
      <c r="B36" s="12" t="s">
        <v>52</v>
      </c>
      <c r="C36" s="13">
        <v>19447</v>
      </c>
    </row>
    <row r="37" spans="1:3" ht="31.5" hidden="1">
      <c r="A37" s="11"/>
      <c r="B37" s="86" t="s">
        <v>222</v>
      </c>
      <c r="C37" s="90">
        <v>0</v>
      </c>
    </row>
    <row r="38" spans="1:3" ht="31.5" hidden="1">
      <c r="A38" s="11" t="s">
        <v>221</v>
      </c>
      <c r="B38" s="12" t="s">
        <v>52</v>
      </c>
      <c r="C38" s="13">
        <v>0</v>
      </c>
    </row>
  </sheetData>
  <sheetProtection/>
  <mergeCells count="5">
    <mergeCell ref="A5:C5"/>
    <mergeCell ref="B1:C1"/>
    <mergeCell ref="B2:C2"/>
    <mergeCell ref="A3:C3"/>
    <mergeCell ref="A4:C4"/>
  </mergeCells>
  <printOptions/>
  <pageMargins left="0.7" right="0.16" top="0.33" bottom="0.17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2"/>
  <sheetViews>
    <sheetView zoomScalePageLayoutView="0" workbookViewId="0" topLeftCell="A1">
      <selection activeCell="D12" sqref="D12"/>
    </sheetView>
  </sheetViews>
  <sheetFormatPr defaultColWidth="9.140625" defaultRowHeight="12.75"/>
  <cols>
    <col min="1" max="1" width="22.421875" style="0" customWidth="1"/>
    <col min="2" max="2" width="52.7109375" style="0" customWidth="1"/>
    <col min="3" max="3" width="18.421875" style="0" customWidth="1"/>
    <col min="4" max="4" width="11.7109375" style="0" bestFit="1" customWidth="1"/>
  </cols>
  <sheetData>
    <row r="1" spans="2:3" ht="54.75" customHeight="1">
      <c r="B1" s="114" t="s">
        <v>270</v>
      </c>
      <c r="C1" s="114"/>
    </row>
    <row r="2" spans="2:3" ht="15">
      <c r="B2" s="1"/>
      <c r="C2" s="1"/>
    </row>
    <row r="3" spans="1:3" ht="79.5" customHeight="1">
      <c r="A3" s="116" t="s">
        <v>276</v>
      </c>
      <c r="B3" s="116"/>
      <c r="C3" s="116"/>
    </row>
    <row r="4" spans="1:3" ht="18.75">
      <c r="A4" s="2"/>
      <c r="B4" s="2"/>
      <c r="C4" s="2" t="s">
        <v>54</v>
      </c>
    </row>
    <row r="5" spans="1:3" ht="12.75">
      <c r="A5" s="117" t="s">
        <v>0</v>
      </c>
      <c r="B5" s="117" t="s">
        <v>1</v>
      </c>
      <c r="C5" s="117" t="s">
        <v>2</v>
      </c>
    </row>
    <row r="6" spans="1:3" ht="52.5" customHeight="1">
      <c r="A6" s="117"/>
      <c r="B6" s="117"/>
      <c r="C6" s="118"/>
    </row>
    <row r="7" spans="1:3" ht="18.75">
      <c r="A7" s="4" t="s">
        <v>3</v>
      </c>
      <c r="B7" s="4" t="s">
        <v>4</v>
      </c>
      <c r="C7" s="4" t="s">
        <v>5</v>
      </c>
    </row>
    <row r="8" spans="1:4" ht="18.75">
      <c r="A8" s="5"/>
      <c r="B8" s="100" t="s">
        <v>6</v>
      </c>
      <c r="C8" s="6">
        <f>C10+C14+C22+C25+C32+C36+C39</f>
        <v>6092165.46</v>
      </c>
      <c r="D8" s="55"/>
    </row>
    <row r="9" spans="1:4" ht="37.5">
      <c r="A9" s="82" t="s">
        <v>76</v>
      </c>
      <c r="B9" s="7" t="s">
        <v>7</v>
      </c>
      <c r="C9" s="8">
        <f>C10+C14</f>
        <v>289413.14</v>
      </c>
      <c r="D9" s="55"/>
    </row>
    <row r="10" spans="1:3" ht="25.5">
      <c r="A10" s="83" t="s">
        <v>77</v>
      </c>
      <c r="B10" s="9" t="s">
        <v>8</v>
      </c>
      <c r="C10" s="10">
        <f>C12+C13</f>
        <v>158319.61000000002</v>
      </c>
    </row>
    <row r="11" spans="1:3" ht="15.75">
      <c r="A11" s="84" t="s">
        <v>68</v>
      </c>
      <c r="B11" s="12" t="s">
        <v>9</v>
      </c>
      <c r="C11" s="13">
        <f>C12+C13</f>
        <v>158319.61000000002</v>
      </c>
    </row>
    <row r="12" spans="1:3" ht="94.5">
      <c r="A12" s="84" t="s">
        <v>78</v>
      </c>
      <c r="B12" s="12" t="s">
        <v>10</v>
      </c>
      <c r="C12" s="13">
        <f>158147.29+55.71+105.1</f>
        <v>158308.1</v>
      </c>
    </row>
    <row r="13" spans="1:3" ht="47.25">
      <c r="A13" s="84" t="s">
        <v>207</v>
      </c>
      <c r="B13" s="12" t="s">
        <v>208</v>
      </c>
      <c r="C13" s="13">
        <f>8.25+3.26</f>
        <v>11.51</v>
      </c>
    </row>
    <row r="14" spans="1:3" ht="25.5">
      <c r="A14" s="83" t="s">
        <v>79</v>
      </c>
      <c r="B14" s="9" t="s">
        <v>11</v>
      </c>
      <c r="C14" s="10">
        <f>C15+C17</f>
        <v>131093.53</v>
      </c>
    </row>
    <row r="15" spans="1:3" ht="15.75">
      <c r="A15" s="84" t="s">
        <v>65</v>
      </c>
      <c r="B15" s="12" t="s">
        <v>12</v>
      </c>
      <c r="C15" s="13">
        <f>C16</f>
        <v>17271.91</v>
      </c>
    </row>
    <row r="16" spans="1:3" ht="63">
      <c r="A16" s="84" t="s">
        <v>80</v>
      </c>
      <c r="B16" s="12" t="s">
        <v>13</v>
      </c>
      <c r="C16" s="13">
        <f>17064.97+206.94</f>
        <v>17271.91</v>
      </c>
    </row>
    <row r="17" spans="1:3" ht="15.75">
      <c r="A17" s="84" t="s">
        <v>66</v>
      </c>
      <c r="B17" s="12" t="s">
        <v>14</v>
      </c>
      <c r="C17" s="13">
        <f>C18+C20</f>
        <v>113821.62</v>
      </c>
    </row>
    <row r="18" spans="1:3" ht="15.75">
      <c r="A18" s="84" t="s">
        <v>81</v>
      </c>
      <c r="B18" s="12" t="s">
        <v>15</v>
      </c>
      <c r="C18" s="13">
        <f>C19</f>
        <v>81609</v>
      </c>
    </row>
    <row r="19" spans="1:3" ht="47.25">
      <c r="A19" s="84" t="s">
        <v>82</v>
      </c>
      <c r="B19" s="12" t="s">
        <v>16</v>
      </c>
      <c r="C19" s="13">
        <v>81609</v>
      </c>
    </row>
    <row r="20" spans="1:3" ht="15.75">
      <c r="A20" s="84" t="s">
        <v>83</v>
      </c>
      <c r="B20" s="12" t="s">
        <v>17</v>
      </c>
      <c r="C20" s="13">
        <f>C21</f>
        <v>32212.620000000003</v>
      </c>
    </row>
    <row r="21" spans="1:3" ht="47.25">
      <c r="A21" s="84" t="s">
        <v>84</v>
      </c>
      <c r="B21" s="12" t="s">
        <v>18</v>
      </c>
      <c r="C21" s="13">
        <f>32062.9+149.72</f>
        <v>32212.620000000003</v>
      </c>
    </row>
    <row r="22" spans="1:3" ht="25.5">
      <c r="A22" s="83" t="s">
        <v>85</v>
      </c>
      <c r="B22" s="9" t="s">
        <v>19</v>
      </c>
      <c r="C22" s="10">
        <f>C23</f>
        <v>14260</v>
      </c>
    </row>
    <row r="23" spans="1:3" ht="63">
      <c r="A23" s="84" t="s">
        <v>69</v>
      </c>
      <c r="B23" s="12" t="s">
        <v>20</v>
      </c>
      <c r="C23" s="13">
        <f>C24</f>
        <v>14260</v>
      </c>
    </row>
    <row r="24" spans="1:3" ht="94.5">
      <c r="A24" s="84" t="s">
        <v>86</v>
      </c>
      <c r="B24" s="12" t="s">
        <v>21</v>
      </c>
      <c r="C24" s="13">
        <v>14260</v>
      </c>
    </row>
    <row r="25" spans="1:3" ht="63">
      <c r="A25" s="83" t="s">
        <v>87</v>
      </c>
      <c r="B25" s="9" t="s">
        <v>22</v>
      </c>
      <c r="C25" s="10">
        <f>C26+C29</f>
        <v>63625.91</v>
      </c>
    </row>
    <row r="26" spans="1:3" ht="110.25">
      <c r="A26" s="84" t="s">
        <v>70</v>
      </c>
      <c r="B26" s="12" t="s">
        <v>23</v>
      </c>
      <c r="C26" s="13">
        <v>33908.48</v>
      </c>
    </row>
    <row r="27" spans="1:3" ht="110.25">
      <c r="A27" s="84" t="s">
        <v>88</v>
      </c>
      <c r="B27" s="12" t="s">
        <v>24</v>
      </c>
      <c r="C27" s="13">
        <v>33908.48</v>
      </c>
    </row>
    <row r="28" spans="1:3" ht="94.5">
      <c r="A28" s="84" t="s">
        <v>89</v>
      </c>
      <c r="B28" s="12" t="s">
        <v>25</v>
      </c>
      <c r="C28" s="13">
        <v>33908.48</v>
      </c>
    </row>
    <row r="29" spans="1:3" ht="110.25">
      <c r="A29" s="84" t="s">
        <v>71</v>
      </c>
      <c r="B29" s="12" t="s">
        <v>26</v>
      </c>
      <c r="C29" s="13">
        <f>C30</f>
        <v>29717.43</v>
      </c>
    </row>
    <row r="30" spans="1:3" ht="94.5">
      <c r="A30" s="84" t="s">
        <v>90</v>
      </c>
      <c r="B30" s="12" t="s">
        <v>27</v>
      </c>
      <c r="C30" s="13">
        <f>C31</f>
        <v>29717.43</v>
      </c>
    </row>
    <row r="31" spans="1:3" ht="94.5">
      <c r="A31" s="84" t="s">
        <v>91</v>
      </c>
      <c r="B31" s="12" t="s">
        <v>28</v>
      </c>
      <c r="C31" s="13">
        <v>29717.43</v>
      </c>
    </row>
    <row r="32" spans="1:3" ht="47.25">
      <c r="A32" s="83" t="s">
        <v>92</v>
      </c>
      <c r="B32" s="9" t="s">
        <v>29</v>
      </c>
      <c r="C32" s="10">
        <f>C33</f>
        <v>68417.41</v>
      </c>
    </row>
    <row r="33" spans="1:3" ht="15.75">
      <c r="A33" s="84" t="s">
        <v>75</v>
      </c>
      <c r="B33" s="12" t="s">
        <v>30</v>
      </c>
      <c r="C33" s="13">
        <f>C34</f>
        <v>68417.41</v>
      </c>
    </row>
    <row r="34" spans="1:3" ht="15.75">
      <c r="A34" s="84" t="s">
        <v>93</v>
      </c>
      <c r="B34" s="12" t="s">
        <v>31</v>
      </c>
      <c r="C34" s="13">
        <f>C35</f>
        <v>68417.41</v>
      </c>
    </row>
    <row r="35" spans="1:3" ht="30.75" customHeight="1">
      <c r="A35" s="84" t="s">
        <v>94</v>
      </c>
      <c r="B35" s="12" t="s">
        <v>32</v>
      </c>
      <c r="C35" s="13">
        <v>68417.41</v>
      </c>
    </row>
    <row r="36" spans="1:3" ht="31.5" hidden="1">
      <c r="A36" s="82" t="s">
        <v>226</v>
      </c>
      <c r="B36" s="85" t="s">
        <v>209</v>
      </c>
      <c r="C36" s="108">
        <v>0</v>
      </c>
    </row>
    <row r="37" spans="1:3" ht="78.75" hidden="1">
      <c r="A37" s="98" t="s">
        <v>212</v>
      </c>
      <c r="B37" s="88" t="s">
        <v>223</v>
      </c>
      <c r="C37" s="97">
        <v>0</v>
      </c>
    </row>
    <row r="38" spans="1:3" ht="84" customHeight="1" hidden="1">
      <c r="A38" s="98" t="s">
        <v>227</v>
      </c>
      <c r="B38" s="88" t="s">
        <v>211</v>
      </c>
      <c r="C38" s="97">
        <v>0</v>
      </c>
    </row>
    <row r="39" spans="1:3" ht="25.5">
      <c r="A39" s="82" t="s">
        <v>228</v>
      </c>
      <c r="B39" s="99" t="s">
        <v>33</v>
      </c>
      <c r="C39" s="109">
        <f>C40</f>
        <v>5656449</v>
      </c>
    </row>
    <row r="40" spans="1:3" ht="47.25">
      <c r="A40" s="82" t="s">
        <v>229</v>
      </c>
      <c r="B40" s="85" t="s">
        <v>34</v>
      </c>
      <c r="C40" s="97">
        <f>C41+C46+C53</f>
        <v>5656449</v>
      </c>
    </row>
    <row r="41" spans="1:3" ht="31.5">
      <c r="A41" s="98" t="s">
        <v>230</v>
      </c>
      <c r="B41" s="88" t="s">
        <v>35</v>
      </c>
      <c r="C41" s="97">
        <f>C42+C44</f>
        <v>3854680</v>
      </c>
    </row>
    <row r="42" spans="1:3" ht="31.5">
      <c r="A42" s="98" t="s">
        <v>231</v>
      </c>
      <c r="B42" s="88" t="s">
        <v>36</v>
      </c>
      <c r="C42" s="97">
        <v>317000</v>
      </c>
    </row>
    <row r="43" spans="1:3" ht="31.5">
      <c r="A43" s="98" t="s">
        <v>232</v>
      </c>
      <c r="B43" s="88" t="s">
        <v>37</v>
      </c>
      <c r="C43" s="97">
        <f>300100+16900</f>
        <v>317000</v>
      </c>
    </row>
    <row r="44" spans="1:3" ht="31.5">
      <c r="A44" s="98" t="s">
        <v>233</v>
      </c>
      <c r="B44" s="88" t="s">
        <v>38</v>
      </c>
      <c r="C44" s="97">
        <v>3537680</v>
      </c>
    </row>
    <row r="45" spans="1:3" ht="47.25">
      <c r="A45" s="98" t="s">
        <v>234</v>
      </c>
      <c r="B45" s="88" t="s">
        <v>39</v>
      </c>
      <c r="C45" s="97">
        <v>3537680</v>
      </c>
    </row>
    <row r="46" spans="1:3" ht="31.5">
      <c r="A46" s="98" t="s">
        <v>235</v>
      </c>
      <c r="B46" s="88" t="s">
        <v>40</v>
      </c>
      <c r="C46" s="97">
        <f>C47+C49+C51</f>
        <v>155892</v>
      </c>
    </row>
    <row r="47" spans="1:3" ht="47.25">
      <c r="A47" s="98" t="s">
        <v>236</v>
      </c>
      <c r="B47" s="88" t="s">
        <v>45</v>
      </c>
      <c r="C47" s="97">
        <f>11767+18525</f>
        <v>30292</v>
      </c>
    </row>
    <row r="48" spans="1:3" ht="47.25">
      <c r="A48" s="98" t="s">
        <v>237</v>
      </c>
      <c r="B48" s="88" t="s">
        <v>46</v>
      </c>
      <c r="C48" s="97">
        <v>30292</v>
      </c>
    </row>
    <row r="49" spans="1:3" ht="47.25">
      <c r="A49" s="98" t="s">
        <v>238</v>
      </c>
      <c r="B49" s="88" t="s">
        <v>43</v>
      </c>
      <c r="C49" s="97">
        <v>119600</v>
      </c>
    </row>
    <row r="50" spans="1:3" ht="63">
      <c r="A50" s="98" t="s">
        <v>239</v>
      </c>
      <c r="B50" s="88" t="s">
        <v>44</v>
      </c>
      <c r="C50" s="97">
        <v>119600</v>
      </c>
    </row>
    <row r="51" spans="1:3" ht="31.5">
      <c r="A51" s="98" t="s">
        <v>240</v>
      </c>
      <c r="B51" s="88" t="s">
        <v>41</v>
      </c>
      <c r="C51" s="97">
        <v>6000</v>
      </c>
    </row>
    <row r="52" spans="1:3" ht="47.25">
      <c r="A52" s="98" t="s">
        <v>241</v>
      </c>
      <c r="B52" s="88" t="s">
        <v>42</v>
      </c>
      <c r="C52" s="97">
        <v>6000</v>
      </c>
    </row>
    <row r="53" spans="1:3" ht="15.75">
      <c r="A53" s="98" t="s">
        <v>242</v>
      </c>
      <c r="B53" s="88" t="s">
        <v>47</v>
      </c>
      <c r="C53" s="97">
        <f>C54+C58</f>
        <v>1645877</v>
      </c>
    </row>
    <row r="54" spans="1:3" ht="78.75">
      <c r="A54" s="98" t="s">
        <v>243</v>
      </c>
      <c r="B54" s="88" t="s">
        <v>50</v>
      </c>
      <c r="C54" s="97">
        <f>C55</f>
        <v>1626430</v>
      </c>
    </row>
    <row r="55" spans="1:3" ht="94.5">
      <c r="A55" s="98" t="s">
        <v>244</v>
      </c>
      <c r="B55" s="88" t="s">
        <v>51</v>
      </c>
      <c r="C55" s="97">
        <f>1416400+209000+780+250</f>
        <v>1626430</v>
      </c>
    </row>
    <row r="56" spans="1:3" ht="63" hidden="1">
      <c r="A56" s="98" t="s">
        <v>245</v>
      </c>
      <c r="B56" s="88" t="s">
        <v>48</v>
      </c>
      <c r="C56" s="97">
        <v>0</v>
      </c>
    </row>
    <row r="57" spans="1:3" ht="78.75" hidden="1">
      <c r="A57" s="98" t="s">
        <v>246</v>
      </c>
      <c r="B57" s="88" t="s">
        <v>49</v>
      </c>
      <c r="C57" s="97">
        <v>0</v>
      </c>
    </row>
    <row r="58" spans="1:3" ht="31.5">
      <c r="A58" s="98" t="s">
        <v>247</v>
      </c>
      <c r="B58" s="88" t="s">
        <v>52</v>
      </c>
      <c r="C58" s="97">
        <f>C59</f>
        <v>19447</v>
      </c>
    </row>
    <row r="59" spans="1:3" ht="31.5">
      <c r="A59" s="98" t="s">
        <v>248</v>
      </c>
      <c r="B59" s="88" t="s">
        <v>53</v>
      </c>
      <c r="C59" s="97">
        <v>19447</v>
      </c>
    </row>
    <row r="60" spans="1:3" ht="25.5" hidden="1">
      <c r="A60" s="82" t="s">
        <v>225</v>
      </c>
      <c r="B60" s="85" t="s">
        <v>222</v>
      </c>
      <c r="C60" s="108">
        <v>0</v>
      </c>
    </row>
    <row r="61" spans="1:3" ht="31.5" hidden="1">
      <c r="A61" s="98" t="s">
        <v>249</v>
      </c>
      <c r="B61" s="88" t="s">
        <v>224</v>
      </c>
      <c r="C61" s="97">
        <v>0</v>
      </c>
    </row>
    <row r="62" spans="1:3" ht="31.5" hidden="1">
      <c r="A62" s="98" t="s">
        <v>250</v>
      </c>
      <c r="B62" s="88" t="s">
        <v>224</v>
      </c>
      <c r="C62" s="97">
        <v>0</v>
      </c>
    </row>
  </sheetData>
  <sheetProtection/>
  <mergeCells count="5">
    <mergeCell ref="B1:C1"/>
    <mergeCell ref="A3:C3"/>
    <mergeCell ref="A5:A6"/>
    <mergeCell ref="B5:B6"/>
    <mergeCell ref="C5:C6"/>
  </mergeCells>
  <printOptions/>
  <pageMargins left="0.72" right="0.16" top="0.19" bottom="0.17" header="0.16" footer="0.18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28"/>
  <sheetViews>
    <sheetView zoomScalePageLayoutView="0" workbookViewId="0" topLeftCell="A4">
      <selection activeCell="A2" sqref="A2:AA2"/>
    </sheetView>
  </sheetViews>
  <sheetFormatPr defaultColWidth="9.140625" defaultRowHeight="12.75"/>
  <cols>
    <col min="1" max="1" width="45.28125" style="0" customWidth="1"/>
    <col min="2" max="2" width="0.13671875" style="0" hidden="1" customWidth="1"/>
    <col min="3" max="3" width="8.7109375" style="0" customWidth="1"/>
    <col min="4" max="4" width="8.57421875" style="0" customWidth="1"/>
    <col min="5" max="23" width="0" style="0" hidden="1" customWidth="1"/>
    <col min="24" max="24" width="29.421875" style="0" customWidth="1"/>
    <col min="25" max="27" width="0" style="0" hidden="1" customWidth="1"/>
    <col min="28" max="28" width="11.7109375" style="0" bestFit="1" customWidth="1"/>
  </cols>
  <sheetData>
    <row r="1" spans="1:24" ht="51.75" customHeight="1">
      <c r="A1" s="114" t="s">
        <v>271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</row>
    <row r="2" spans="1:27" ht="79.5" customHeight="1">
      <c r="A2" s="121" t="s">
        <v>277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</row>
    <row r="3" spans="1:27" ht="18.75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</row>
    <row r="4" spans="1:27" ht="18.75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4"/>
      <c r="W4" s="43"/>
      <c r="X4" s="43" t="s">
        <v>188</v>
      </c>
      <c r="Y4" s="43"/>
      <c r="Z4" s="43"/>
      <c r="AA4" s="43"/>
    </row>
    <row r="5" spans="1:27" ht="12.75">
      <c r="A5" s="119" t="s">
        <v>56</v>
      </c>
      <c r="B5" s="117" t="s">
        <v>95</v>
      </c>
      <c r="C5" s="117" t="s">
        <v>96</v>
      </c>
      <c r="D5" s="117" t="s">
        <v>97</v>
      </c>
      <c r="E5" s="117" t="s">
        <v>98</v>
      </c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 t="s">
        <v>99</v>
      </c>
      <c r="U5" s="117" t="s">
        <v>100</v>
      </c>
      <c r="V5" s="117" t="s">
        <v>101</v>
      </c>
      <c r="W5" s="119" t="s">
        <v>56</v>
      </c>
      <c r="X5" s="119" t="s">
        <v>57</v>
      </c>
      <c r="Y5" s="120" t="s">
        <v>2</v>
      </c>
      <c r="Z5" s="120" t="s">
        <v>2</v>
      </c>
      <c r="AA5" s="119" t="s">
        <v>56</v>
      </c>
    </row>
    <row r="6" spans="1:27" ht="22.5" customHeight="1">
      <c r="A6" s="119"/>
      <c r="B6" s="117"/>
      <c r="C6" s="117" t="s">
        <v>96</v>
      </c>
      <c r="D6" s="117" t="s">
        <v>97</v>
      </c>
      <c r="E6" s="117"/>
      <c r="F6" s="117" t="s">
        <v>98</v>
      </c>
      <c r="G6" s="117" t="s">
        <v>98</v>
      </c>
      <c r="H6" s="117" t="s">
        <v>98</v>
      </c>
      <c r="I6" s="117" t="s">
        <v>98</v>
      </c>
      <c r="J6" s="117" t="s">
        <v>98</v>
      </c>
      <c r="K6" s="117" t="s">
        <v>98</v>
      </c>
      <c r="L6" s="117" t="s">
        <v>98</v>
      </c>
      <c r="M6" s="117" t="s">
        <v>98</v>
      </c>
      <c r="N6" s="117" t="s">
        <v>98</v>
      </c>
      <c r="O6" s="117" t="s">
        <v>98</v>
      </c>
      <c r="P6" s="117" t="s">
        <v>98</v>
      </c>
      <c r="Q6" s="117" t="s">
        <v>98</v>
      </c>
      <c r="R6" s="117" t="s">
        <v>98</v>
      </c>
      <c r="S6" s="117" t="s">
        <v>98</v>
      </c>
      <c r="T6" s="117"/>
      <c r="U6" s="117"/>
      <c r="V6" s="117"/>
      <c r="W6" s="119"/>
      <c r="X6" s="119"/>
      <c r="Y6" s="120"/>
      <c r="Z6" s="120"/>
      <c r="AA6" s="119"/>
    </row>
    <row r="7" spans="1:27" ht="12.75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6"/>
      <c r="W7" s="45"/>
      <c r="X7" s="45"/>
      <c r="Y7" s="45"/>
      <c r="Z7" s="45"/>
      <c r="AA7" s="45"/>
    </row>
    <row r="8" spans="1:29" ht="15.75">
      <c r="A8" s="9" t="s">
        <v>102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47"/>
      <c r="W8" s="9" t="s">
        <v>102</v>
      </c>
      <c r="X8" s="10">
        <f>X9+X15+X17+X19+X21+X23+X25+X27</f>
        <v>6244899.92</v>
      </c>
      <c r="Y8" s="10">
        <v>5259334</v>
      </c>
      <c r="Z8" s="10">
        <v>5353863</v>
      </c>
      <c r="AA8" s="9" t="s">
        <v>102</v>
      </c>
      <c r="AB8" s="55"/>
      <c r="AC8" s="55"/>
    </row>
    <row r="9" spans="1:28" ht="37.5" customHeight="1">
      <c r="A9" s="48" t="s">
        <v>103</v>
      </c>
      <c r="B9" s="3"/>
      <c r="C9" s="3" t="s">
        <v>104</v>
      </c>
      <c r="D9" s="3" t="s">
        <v>105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47"/>
      <c r="W9" s="48" t="s">
        <v>103</v>
      </c>
      <c r="X9" s="10">
        <f>SUM(X10:X14)</f>
        <v>5193097.19</v>
      </c>
      <c r="Y9" s="10">
        <v>4425902</v>
      </c>
      <c r="Z9" s="10">
        <v>4439734</v>
      </c>
      <c r="AA9" s="48" t="s">
        <v>103</v>
      </c>
      <c r="AB9" s="55"/>
    </row>
    <row r="10" spans="1:28" ht="53.25" customHeight="1">
      <c r="A10" s="49" t="s">
        <v>106</v>
      </c>
      <c r="B10" s="11"/>
      <c r="C10" s="11" t="s">
        <v>104</v>
      </c>
      <c r="D10" s="11" t="s">
        <v>107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50"/>
      <c r="W10" s="49" t="s">
        <v>106</v>
      </c>
      <c r="X10" s="13">
        <v>790090.15</v>
      </c>
      <c r="Y10" s="13">
        <v>641102</v>
      </c>
      <c r="Z10" s="13">
        <v>637510</v>
      </c>
      <c r="AA10" s="49" t="s">
        <v>106</v>
      </c>
      <c r="AB10" s="55"/>
    </row>
    <row r="11" spans="1:28" ht="63.75" customHeight="1">
      <c r="A11" s="49" t="s">
        <v>108</v>
      </c>
      <c r="B11" s="11"/>
      <c r="C11" s="11" t="s">
        <v>104</v>
      </c>
      <c r="D11" s="11" t="s">
        <v>109</v>
      </c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50"/>
      <c r="W11" s="49" t="s">
        <v>108</v>
      </c>
      <c r="X11" s="13">
        <v>15382</v>
      </c>
      <c r="Y11" s="13">
        <v>12000</v>
      </c>
      <c r="Z11" s="13">
        <v>12000</v>
      </c>
      <c r="AA11" s="49" t="s">
        <v>108</v>
      </c>
      <c r="AB11" s="55"/>
    </row>
    <row r="12" spans="1:28" ht="79.5" customHeight="1">
      <c r="A12" s="49" t="s">
        <v>110</v>
      </c>
      <c r="B12" s="11"/>
      <c r="C12" s="11" t="s">
        <v>104</v>
      </c>
      <c r="D12" s="11" t="s">
        <v>111</v>
      </c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50"/>
      <c r="W12" s="49" t="s">
        <v>110</v>
      </c>
      <c r="X12" s="13">
        <v>4329146.28</v>
      </c>
      <c r="Y12" s="13">
        <v>3737300</v>
      </c>
      <c r="Z12" s="13">
        <v>3754724</v>
      </c>
      <c r="AA12" s="49" t="s">
        <v>110</v>
      </c>
      <c r="AB12" s="55"/>
    </row>
    <row r="13" spans="1:28" ht="64.5" customHeight="1">
      <c r="A13" s="49" t="s">
        <v>112</v>
      </c>
      <c r="B13" s="11"/>
      <c r="C13" s="11" t="s">
        <v>104</v>
      </c>
      <c r="D13" s="11" t="s">
        <v>113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50"/>
      <c r="W13" s="49" t="s">
        <v>112</v>
      </c>
      <c r="X13" s="13">
        <v>30500</v>
      </c>
      <c r="Y13" s="13">
        <v>30500</v>
      </c>
      <c r="Z13" s="13">
        <v>30500</v>
      </c>
      <c r="AA13" s="49" t="s">
        <v>112</v>
      </c>
      <c r="AB13" s="55"/>
    </row>
    <row r="14" spans="1:28" ht="26.25" customHeight="1">
      <c r="A14" s="49" t="s">
        <v>116</v>
      </c>
      <c r="B14" s="11"/>
      <c r="C14" s="11" t="s">
        <v>104</v>
      </c>
      <c r="D14" s="11" t="s">
        <v>117</v>
      </c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50"/>
      <c r="W14" s="49" t="s">
        <v>116</v>
      </c>
      <c r="X14" s="13">
        <v>27978.76</v>
      </c>
      <c r="Y14" s="13"/>
      <c r="Z14" s="13"/>
      <c r="AA14" s="49" t="s">
        <v>116</v>
      </c>
      <c r="AB14" s="55"/>
    </row>
    <row r="15" spans="1:28" ht="0.75" customHeight="1" hidden="1">
      <c r="A15" s="48" t="s">
        <v>118</v>
      </c>
      <c r="B15" s="3"/>
      <c r="C15" s="3" t="s">
        <v>109</v>
      </c>
      <c r="D15" s="3" t="s">
        <v>105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47"/>
      <c r="W15" s="48" t="s">
        <v>118</v>
      </c>
      <c r="X15" s="10">
        <v>0</v>
      </c>
      <c r="Y15" s="10"/>
      <c r="Z15" s="10"/>
      <c r="AA15" s="48" t="s">
        <v>118</v>
      </c>
      <c r="AB15" s="55"/>
    </row>
    <row r="16" spans="1:27" ht="66.75" customHeight="1" hidden="1">
      <c r="A16" s="101" t="s">
        <v>251</v>
      </c>
      <c r="B16" s="11"/>
      <c r="C16" s="11" t="s">
        <v>109</v>
      </c>
      <c r="D16" s="11" t="s">
        <v>123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50"/>
      <c r="W16" s="49" t="s">
        <v>119</v>
      </c>
      <c r="X16" s="13">
        <v>0</v>
      </c>
      <c r="Y16" s="13"/>
      <c r="Z16" s="13"/>
      <c r="AA16" s="49" t="s">
        <v>119</v>
      </c>
    </row>
    <row r="17" spans="1:28" ht="33" customHeight="1">
      <c r="A17" s="48" t="s">
        <v>121</v>
      </c>
      <c r="B17" s="3"/>
      <c r="C17" s="3" t="s">
        <v>111</v>
      </c>
      <c r="D17" s="3" t="s">
        <v>105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47"/>
      <c r="W17" s="48" t="s">
        <v>121</v>
      </c>
      <c r="X17" s="10">
        <v>209000</v>
      </c>
      <c r="Y17" s="10"/>
      <c r="Z17" s="10"/>
      <c r="AA17" s="48" t="s">
        <v>121</v>
      </c>
      <c r="AB17" s="55"/>
    </row>
    <row r="18" spans="1:27" ht="32.25" customHeight="1">
      <c r="A18" s="49" t="s">
        <v>122</v>
      </c>
      <c r="B18" s="11"/>
      <c r="C18" s="11" t="s">
        <v>111</v>
      </c>
      <c r="D18" s="11" t="s">
        <v>123</v>
      </c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50"/>
      <c r="W18" s="49" t="s">
        <v>122</v>
      </c>
      <c r="X18" s="13">
        <v>209000</v>
      </c>
      <c r="Y18" s="13"/>
      <c r="Z18" s="13"/>
      <c r="AA18" s="49" t="s">
        <v>122</v>
      </c>
    </row>
    <row r="19" spans="1:28" ht="51" customHeight="1">
      <c r="A19" s="48" t="s">
        <v>124</v>
      </c>
      <c r="B19" s="3"/>
      <c r="C19" s="3" t="s">
        <v>125</v>
      </c>
      <c r="D19" s="3" t="s">
        <v>105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47"/>
      <c r="W19" s="48" t="s">
        <v>124</v>
      </c>
      <c r="X19" s="10">
        <v>131947.71</v>
      </c>
      <c r="Y19" s="10">
        <v>253123</v>
      </c>
      <c r="Z19" s="10">
        <v>224923</v>
      </c>
      <c r="AA19" s="48" t="s">
        <v>124</v>
      </c>
      <c r="AB19" s="55"/>
    </row>
    <row r="20" spans="1:27" ht="27" customHeight="1">
      <c r="A20" s="49" t="s">
        <v>126</v>
      </c>
      <c r="B20" s="11"/>
      <c r="C20" s="11" t="s">
        <v>125</v>
      </c>
      <c r="D20" s="11" t="s">
        <v>109</v>
      </c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50"/>
      <c r="W20" s="49" t="s">
        <v>126</v>
      </c>
      <c r="X20" s="13">
        <v>131947.71</v>
      </c>
      <c r="Y20" s="13">
        <v>253123</v>
      </c>
      <c r="Z20" s="13">
        <v>224923</v>
      </c>
      <c r="AA20" s="49" t="s">
        <v>126</v>
      </c>
    </row>
    <row r="21" spans="1:27" ht="27" customHeight="1" hidden="1">
      <c r="A21" s="102" t="s">
        <v>252</v>
      </c>
      <c r="B21" s="103"/>
      <c r="C21" s="103" t="s">
        <v>115</v>
      </c>
      <c r="D21" s="103" t="s">
        <v>105</v>
      </c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4"/>
      <c r="W21" s="102" t="s">
        <v>252</v>
      </c>
      <c r="X21" s="105">
        <v>0</v>
      </c>
      <c r="Y21" s="13"/>
      <c r="Z21" s="13"/>
      <c r="AA21" s="49"/>
    </row>
    <row r="22" spans="1:27" ht="32.25" customHeight="1" hidden="1">
      <c r="A22" s="101" t="s">
        <v>253</v>
      </c>
      <c r="B22" s="89"/>
      <c r="C22" s="89" t="s">
        <v>115</v>
      </c>
      <c r="D22" s="89" t="s">
        <v>115</v>
      </c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106"/>
      <c r="W22" s="101" t="s">
        <v>253</v>
      </c>
      <c r="X22" s="107">
        <v>0</v>
      </c>
      <c r="Y22" s="13"/>
      <c r="Z22" s="13"/>
      <c r="AA22" s="49"/>
    </row>
    <row r="23" spans="1:27" ht="27" customHeight="1">
      <c r="A23" s="102" t="s">
        <v>254</v>
      </c>
      <c r="B23" s="103"/>
      <c r="C23" s="103" t="s">
        <v>255</v>
      </c>
      <c r="D23" s="103" t="s">
        <v>105</v>
      </c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4"/>
      <c r="W23" s="102" t="s">
        <v>254</v>
      </c>
      <c r="X23" s="105">
        <v>150000</v>
      </c>
      <c r="Y23" s="13"/>
      <c r="Z23" s="13"/>
      <c r="AA23" s="49"/>
    </row>
    <row r="24" spans="1:27" ht="27" customHeight="1">
      <c r="A24" s="101" t="s">
        <v>256</v>
      </c>
      <c r="B24" s="89"/>
      <c r="C24" s="89" t="s">
        <v>255</v>
      </c>
      <c r="D24" s="89" t="s">
        <v>104</v>
      </c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106"/>
      <c r="W24" s="101" t="s">
        <v>256</v>
      </c>
      <c r="X24" s="107">
        <v>150000</v>
      </c>
      <c r="Y24" s="13"/>
      <c r="Z24" s="13"/>
      <c r="AA24" s="49"/>
    </row>
    <row r="25" spans="1:28" ht="30" customHeight="1">
      <c r="A25" s="48" t="s">
        <v>127</v>
      </c>
      <c r="B25" s="3"/>
      <c r="C25" s="3" t="s">
        <v>120</v>
      </c>
      <c r="D25" s="3" t="s">
        <v>105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47"/>
      <c r="W25" s="48" t="s">
        <v>127</v>
      </c>
      <c r="X25" s="10">
        <v>449775.02</v>
      </c>
      <c r="Y25" s="10">
        <v>380000</v>
      </c>
      <c r="Z25" s="10">
        <v>380000</v>
      </c>
      <c r="AA25" s="48" t="s">
        <v>127</v>
      </c>
      <c r="AB25" s="55"/>
    </row>
    <row r="26" spans="1:27" ht="24.75" customHeight="1">
      <c r="A26" s="49" t="s">
        <v>128</v>
      </c>
      <c r="B26" s="11"/>
      <c r="C26" s="11" t="s">
        <v>120</v>
      </c>
      <c r="D26" s="11" t="s">
        <v>104</v>
      </c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50"/>
      <c r="W26" s="49" t="s">
        <v>128</v>
      </c>
      <c r="X26" s="13">
        <v>449775.02</v>
      </c>
      <c r="Y26" s="13">
        <v>380000</v>
      </c>
      <c r="Z26" s="13">
        <v>380000</v>
      </c>
      <c r="AA26" s="49" t="s">
        <v>128</v>
      </c>
    </row>
    <row r="27" spans="1:28" ht="40.5" customHeight="1">
      <c r="A27" s="48" t="s">
        <v>129</v>
      </c>
      <c r="B27" s="3"/>
      <c r="C27" s="3" t="s">
        <v>130</v>
      </c>
      <c r="D27" s="3" t="s">
        <v>105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47"/>
      <c r="W27" s="48" t="s">
        <v>129</v>
      </c>
      <c r="X27" s="10">
        <v>111080</v>
      </c>
      <c r="Y27" s="10">
        <v>95192</v>
      </c>
      <c r="Z27" s="10">
        <v>95192</v>
      </c>
      <c r="AA27" s="48" t="s">
        <v>129</v>
      </c>
      <c r="AB27" s="55"/>
    </row>
    <row r="28" spans="1:27" ht="22.5" customHeight="1">
      <c r="A28" s="49" t="s">
        <v>131</v>
      </c>
      <c r="B28" s="11"/>
      <c r="C28" s="11" t="s">
        <v>130</v>
      </c>
      <c r="D28" s="11" t="s">
        <v>104</v>
      </c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50"/>
      <c r="W28" s="49" t="s">
        <v>131</v>
      </c>
      <c r="X28" s="13">
        <v>111080</v>
      </c>
      <c r="Y28" s="13">
        <v>95192</v>
      </c>
      <c r="Z28" s="13">
        <v>95192</v>
      </c>
      <c r="AA28" s="49" t="s">
        <v>131</v>
      </c>
    </row>
  </sheetData>
  <sheetProtection/>
  <mergeCells count="15">
    <mergeCell ref="AA5:AA6"/>
    <mergeCell ref="W5:W6"/>
    <mergeCell ref="X5:X6"/>
    <mergeCell ref="Y5:Y6"/>
    <mergeCell ref="Z5:Z6"/>
    <mergeCell ref="A2:AA2"/>
    <mergeCell ref="A5:A6"/>
    <mergeCell ref="B5:B6"/>
    <mergeCell ref="C5:C6"/>
    <mergeCell ref="V5:V6"/>
    <mergeCell ref="D5:D6"/>
    <mergeCell ref="E5:S6"/>
    <mergeCell ref="T5:T6"/>
    <mergeCell ref="U5:U6"/>
    <mergeCell ref="A1:X1"/>
  </mergeCells>
  <printOptions/>
  <pageMargins left="0.41" right="0.23" top="0.2" bottom="0.17" header="0.5" footer="0.17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98"/>
  <sheetViews>
    <sheetView zoomScalePageLayoutView="0" workbookViewId="0" topLeftCell="A86">
      <selection activeCell="B15" sqref="B15"/>
    </sheetView>
  </sheetViews>
  <sheetFormatPr defaultColWidth="9.140625" defaultRowHeight="12.75"/>
  <cols>
    <col min="1" max="1" width="37.00390625" style="0" customWidth="1"/>
    <col min="2" max="2" width="5.57421875" style="0" customWidth="1"/>
    <col min="3" max="3" width="5.140625" style="0" customWidth="1"/>
    <col min="4" max="4" width="4.8515625" style="0" customWidth="1"/>
    <col min="5" max="5" width="15.57421875" style="0" customWidth="1"/>
    <col min="6" max="19" width="0" style="0" hidden="1" customWidth="1"/>
    <col min="20" max="20" width="7.28125" style="0" customWidth="1"/>
    <col min="21" max="26" width="0" style="0" hidden="1" customWidth="1"/>
    <col min="27" max="27" width="20.421875" style="0" customWidth="1"/>
    <col min="28" max="30" width="0" style="0" hidden="1" customWidth="1"/>
    <col min="31" max="32" width="11.7109375" style="0" bestFit="1" customWidth="1"/>
  </cols>
  <sheetData>
    <row r="1" spans="1:27" ht="60" customHeight="1">
      <c r="A1" s="114" t="s">
        <v>272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</row>
    <row r="2" spans="1:30" ht="45" customHeight="1">
      <c r="A2" s="122" t="s">
        <v>278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</row>
    <row r="4" spans="1:30" ht="18.75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 t="s">
        <v>132</v>
      </c>
      <c r="AB4" s="44"/>
      <c r="AC4" s="44"/>
      <c r="AD4" s="44"/>
    </row>
    <row r="5" spans="1:30" ht="12.75">
      <c r="A5" s="119" t="s">
        <v>56</v>
      </c>
      <c r="B5" s="117" t="s">
        <v>95</v>
      </c>
      <c r="C5" s="117" t="s">
        <v>96</v>
      </c>
      <c r="D5" s="117" t="s">
        <v>97</v>
      </c>
      <c r="E5" s="117" t="s">
        <v>98</v>
      </c>
      <c r="F5" s="117" t="s">
        <v>98</v>
      </c>
      <c r="G5" s="117" t="s">
        <v>98</v>
      </c>
      <c r="H5" s="117" t="s">
        <v>98</v>
      </c>
      <c r="I5" s="117" t="s">
        <v>98</v>
      </c>
      <c r="J5" s="117" t="s">
        <v>98</v>
      </c>
      <c r="K5" s="117" t="s">
        <v>98</v>
      </c>
      <c r="L5" s="117" t="s">
        <v>98</v>
      </c>
      <c r="M5" s="117" t="s">
        <v>98</v>
      </c>
      <c r="N5" s="117" t="s">
        <v>98</v>
      </c>
      <c r="O5" s="117" t="s">
        <v>98</v>
      </c>
      <c r="P5" s="117" t="s">
        <v>98</v>
      </c>
      <c r="Q5" s="117" t="s">
        <v>98</v>
      </c>
      <c r="R5" s="117" t="s">
        <v>98</v>
      </c>
      <c r="S5" s="117" t="s">
        <v>98</v>
      </c>
      <c r="T5" s="117" t="s">
        <v>99</v>
      </c>
      <c r="U5" s="117" t="s">
        <v>100</v>
      </c>
      <c r="V5" s="117" t="s">
        <v>101</v>
      </c>
      <c r="W5" s="117" t="s">
        <v>133</v>
      </c>
      <c r="X5" s="117" t="s">
        <v>134</v>
      </c>
      <c r="Y5" s="117" t="s">
        <v>135</v>
      </c>
      <c r="Z5" s="119" t="s">
        <v>56</v>
      </c>
      <c r="AA5" s="119" t="s">
        <v>57</v>
      </c>
      <c r="AB5" s="119" t="s">
        <v>2</v>
      </c>
      <c r="AC5" s="119" t="s">
        <v>2</v>
      </c>
      <c r="AD5" s="119" t="s">
        <v>56</v>
      </c>
    </row>
    <row r="6" spans="1:30" ht="36.75" customHeight="1">
      <c r="A6" s="119"/>
      <c r="B6" s="117" t="s">
        <v>95</v>
      </c>
      <c r="C6" s="117" t="s">
        <v>96</v>
      </c>
      <c r="D6" s="117" t="s">
        <v>97</v>
      </c>
      <c r="E6" s="117" t="s">
        <v>98</v>
      </c>
      <c r="F6" s="117" t="s">
        <v>98</v>
      </c>
      <c r="G6" s="117" t="s">
        <v>98</v>
      </c>
      <c r="H6" s="117" t="s">
        <v>98</v>
      </c>
      <c r="I6" s="117" t="s">
        <v>98</v>
      </c>
      <c r="J6" s="117" t="s">
        <v>98</v>
      </c>
      <c r="K6" s="117" t="s">
        <v>98</v>
      </c>
      <c r="L6" s="117" t="s">
        <v>98</v>
      </c>
      <c r="M6" s="117" t="s">
        <v>98</v>
      </c>
      <c r="N6" s="117" t="s">
        <v>98</v>
      </c>
      <c r="O6" s="117" t="s">
        <v>98</v>
      </c>
      <c r="P6" s="117" t="s">
        <v>98</v>
      </c>
      <c r="Q6" s="117" t="s">
        <v>98</v>
      </c>
      <c r="R6" s="117" t="s">
        <v>98</v>
      </c>
      <c r="S6" s="117" t="s">
        <v>98</v>
      </c>
      <c r="T6" s="117" t="s">
        <v>99</v>
      </c>
      <c r="U6" s="117" t="s">
        <v>100</v>
      </c>
      <c r="V6" s="117" t="s">
        <v>101</v>
      </c>
      <c r="W6" s="117" t="s">
        <v>133</v>
      </c>
      <c r="X6" s="117" t="s">
        <v>134</v>
      </c>
      <c r="Y6" s="117"/>
      <c r="Z6" s="119"/>
      <c r="AA6" s="119"/>
      <c r="AB6" s="119"/>
      <c r="AC6" s="119"/>
      <c r="AD6" s="119"/>
    </row>
    <row r="7" spans="1:30" ht="12.75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6"/>
      <c r="W7" s="46"/>
      <c r="X7" s="46"/>
      <c r="Y7" s="46"/>
      <c r="Z7" s="45"/>
      <c r="AA7" s="45"/>
      <c r="AB7" s="45"/>
      <c r="AC7" s="45"/>
      <c r="AD7" s="45"/>
    </row>
    <row r="8" spans="1:31" ht="15.75">
      <c r="A8" s="9" t="s">
        <v>102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47"/>
      <c r="W8" s="47"/>
      <c r="X8" s="47"/>
      <c r="Y8" s="47"/>
      <c r="Z8" s="9" t="s">
        <v>102</v>
      </c>
      <c r="AA8" s="10">
        <f>AA9+AA16</f>
        <v>6244899.92</v>
      </c>
      <c r="AB8" s="10">
        <v>5259334</v>
      </c>
      <c r="AC8" s="10">
        <v>5353863</v>
      </c>
      <c r="AD8" s="9" t="s">
        <v>102</v>
      </c>
      <c r="AE8" s="55"/>
    </row>
    <row r="9" spans="1:30" ht="47.25" customHeight="1">
      <c r="A9" s="48" t="s">
        <v>136</v>
      </c>
      <c r="B9" s="3" t="s">
        <v>137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47"/>
      <c r="W9" s="47"/>
      <c r="X9" s="47"/>
      <c r="Y9" s="47"/>
      <c r="Z9" s="48" t="s">
        <v>136</v>
      </c>
      <c r="AA9" s="10">
        <f>AA10</f>
        <v>15382</v>
      </c>
      <c r="AB9" s="10">
        <v>12000</v>
      </c>
      <c r="AC9" s="10">
        <v>12000</v>
      </c>
      <c r="AD9" s="48" t="s">
        <v>136</v>
      </c>
    </row>
    <row r="10" spans="1:30" ht="42" customHeight="1">
      <c r="A10" s="48" t="s">
        <v>103</v>
      </c>
      <c r="B10" s="3" t="s">
        <v>137</v>
      </c>
      <c r="C10" s="3" t="s">
        <v>104</v>
      </c>
      <c r="D10" s="3" t="s">
        <v>105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47"/>
      <c r="W10" s="47"/>
      <c r="X10" s="47"/>
      <c r="Y10" s="47"/>
      <c r="Z10" s="48" t="s">
        <v>103</v>
      </c>
      <c r="AA10" s="10">
        <f>AA11</f>
        <v>15382</v>
      </c>
      <c r="AB10" s="10">
        <v>12000</v>
      </c>
      <c r="AC10" s="10">
        <v>12000</v>
      </c>
      <c r="AD10" s="48" t="s">
        <v>103</v>
      </c>
    </row>
    <row r="11" spans="1:30" ht="95.25" customHeight="1">
      <c r="A11" s="48" t="s">
        <v>108</v>
      </c>
      <c r="B11" s="3" t="s">
        <v>137</v>
      </c>
      <c r="C11" s="3" t="s">
        <v>104</v>
      </c>
      <c r="D11" s="3" t="s">
        <v>109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47"/>
      <c r="W11" s="47"/>
      <c r="X11" s="47"/>
      <c r="Y11" s="47"/>
      <c r="Z11" s="48" t="s">
        <v>108</v>
      </c>
      <c r="AA11" s="10">
        <f>AA12</f>
        <v>15382</v>
      </c>
      <c r="AB11" s="10">
        <v>12000</v>
      </c>
      <c r="AC11" s="10">
        <v>12000</v>
      </c>
      <c r="AD11" s="48" t="s">
        <v>108</v>
      </c>
    </row>
    <row r="12" spans="1:30" ht="50.25" customHeight="1">
      <c r="A12" s="49" t="s">
        <v>138</v>
      </c>
      <c r="B12" s="11" t="s">
        <v>137</v>
      </c>
      <c r="C12" s="11" t="s">
        <v>104</v>
      </c>
      <c r="D12" s="11" t="s">
        <v>109</v>
      </c>
      <c r="E12" s="11" t="s">
        <v>139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50"/>
      <c r="W12" s="50"/>
      <c r="X12" s="50"/>
      <c r="Y12" s="50"/>
      <c r="Z12" s="49" t="s">
        <v>138</v>
      </c>
      <c r="AA12" s="13">
        <f>AA13</f>
        <v>15382</v>
      </c>
      <c r="AB12" s="13">
        <v>12000</v>
      </c>
      <c r="AC12" s="13">
        <v>12000</v>
      </c>
      <c r="AD12" s="49" t="s">
        <v>138</v>
      </c>
    </row>
    <row r="13" spans="1:30" ht="36.75" customHeight="1">
      <c r="A13" s="49" t="s">
        <v>140</v>
      </c>
      <c r="B13" s="11" t="s">
        <v>137</v>
      </c>
      <c r="C13" s="11" t="s">
        <v>104</v>
      </c>
      <c r="D13" s="11" t="s">
        <v>109</v>
      </c>
      <c r="E13" s="11" t="s">
        <v>141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50"/>
      <c r="W13" s="50"/>
      <c r="X13" s="50"/>
      <c r="Y13" s="50"/>
      <c r="Z13" s="49" t="s">
        <v>140</v>
      </c>
      <c r="AA13" s="13">
        <f>AA14+AA15</f>
        <v>15382</v>
      </c>
      <c r="AB13" s="13">
        <v>12000</v>
      </c>
      <c r="AC13" s="13">
        <v>12000</v>
      </c>
      <c r="AD13" s="49" t="s">
        <v>140</v>
      </c>
    </row>
    <row r="14" spans="1:30" ht="57" customHeight="1">
      <c r="A14" s="51" t="s">
        <v>142</v>
      </c>
      <c r="B14" s="52" t="s">
        <v>137</v>
      </c>
      <c r="C14" s="52" t="s">
        <v>104</v>
      </c>
      <c r="D14" s="52" t="s">
        <v>109</v>
      </c>
      <c r="E14" s="52" t="s">
        <v>141</v>
      </c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 t="s">
        <v>143</v>
      </c>
      <c r="U14" s="52"/>
      <c r="V14" s="53"/>
      <c r="W14" s="53"/>
      <c r="X14" s="53"/>
      <c r="Y14" s="53"/>
      <c r="Z14" s="51" t="s">
        <v>142</v>
      </c>
      <c r="AA14" s="54">
        <v>11382</v>
      </c>
      <c r="AB14" s="54">
        <v>8000</v>
      </c>
      <c r="AC14" s="54">
        <v>8000</v>
      </c>
      <c r="AD14" s="51" t="s">
        <v>142</v>
      </c>
    </row>
    <row r="15" spans="1:30" ht="34.5" customHeight="1">
      <c r="A15" s="51" t="s">
        <v>144</v>
      </c>
      <c r="B15" s="52" t="s">
        <v>137</v>
      </c>
      <c r="C15" s="52" t="s">
        <v>104</v>
      </c>
      <c r="D15" s="52" t="s">
        <v>109</v>
      </c>
      <c r="E15" s="52" t="s">
        <v>141</v>
      </c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 t="s">
        <v>145</v>
      </c>
      <c r="U15" s="52"/>
      <c r="V15" s="53"/>
      <c r="W15" s="53"/>
      <c r="X15" s="53"/>
      <c r="Y15" s="53"/>
      <c r="Z15" s="51" t="s">
        <v>144</v>
      </c>
      <c r="AA15" s="54">
        <v>4000</v>
      </c>
      <c r="AB15" s="54">
        <v>4000</v>
      </c>
      <c r="AC15" s="54">
        <v>4000</v>
      </c>
      <c r="AD15" s="51" t="s">
        <v>144</v>
      </c>
    </row>
    <row r="16" spans="1:30" ht="57.75" customHeight="1">
      <c r="A16" s="48" t="s">
        <v>146</v>
      </c>
      <c r="B16" s="3" t="s">
        <v>63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47"/>
      <c r="W16" s="47"/>
      <c r="X16" s="47"/>
      <c r="Y16" s="47"/>
      <c r="Z16" s="48" t="s">
        <v>146</v>
      </c>
      <c r="AA16" s="10">
        <v>6229517.92</v>
      </c>
      <c r="AB16" s="10">
        <v>5247334</v>
      </c>
      <c r="AC16" s="10">
        <v>5341863</v>
      </c>
      <c r="AD16" s="48" t="s">
        <v>146</v>
      </c>
    </row>
    <row r="17" spans="1:32" ht="49.5" customHeight="1">
      <c r="A17" s="48" t="s">
        <v>103</v>
      </c>
      <c r="B17" s="3" t="s">
        <v>63</v>
      </c>
      <c r="C17" s="3" t="s">
        <v>104</v>
      </c>
      <c r="D17" s="3" t="s">
        <v>105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47"/>
      <c r="W17" s="47"/>
      <c r="X17" s="47"/>
      <c r="Y17" s="47"/>
      <c r="Z17" s="48" t="s">
        <v>103</v>
      </c>
      <c r="AA17" s="10">
        <f>AA18+AA22+AA46+AA54</f>
        <v>5177715.19</v>
      </c>
      <c r="AB17" s="10">
        <v>4413902</v>
      </c>
      <c r="AC17" s="10">
        <v>4427734</v>
      </c>
      <c r="AD17" s="48" t="s">
        <v>103</v>
      </c>
      <c r="AE17" s="55"/>
      <c r="AF17" s="55"/>
    </row>
    <row r="18" spans="1:30" ht="46.5" customHeight="1">
      <c r="A18" s="48" t="s">
        <v>106</v>
      </c>
      <c r="B18" s="3" t="s">
        <v>63</v>
      </c>
      <c r="C18" s="3" t="s">
        <v>104</v>
      </c>
      <c r="D18" s="3" t="s">
        <v>107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47"/>
      <c r="W18" s="47"/>
      <c r="X18" s="47"/>
      <c r="Y18" s="47"/>
      <c r="Z18" s="48" t="s">
        <v>106</v>
      </c>
      <c r="AA18" s="10">
        <f>AA19</f>
        <v>790090.15</v>
      </c>
      <c r="AB18" s="10">
        <v>641102</v>
      </c>
      <c r="AC18" s="10">
        <v>637510</v>
      </c>
      <c r="AD18" s="48" t="s">
        <v>106</v>
      </c>
    </row>
    <row r="19" spans="1:30" ht="50.25" customHeight="1">
      <c r="A19" s="49" t="s">
        <v>138</v>
      </c>
      <c r="B19" s="11" t="s">
        <v>63</v>
      </c>
      <c r="C19" s="11" t="s">
        <v>104</v>
      </c>
      <c r="D19" s="11" t="s">
        <v>107</v>
      </c>
      <c r="E19" s="11" t="s">
        <v>139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50"/>
      <c r="W19" s="50"/>
      <c r="X19" s="50"/>
      <c r="Y19" s="50"/>
      <c r="Z19" s="49" t="s">
        <v>138</v>
      </c>
      <c r="AA19" s="13">
        <f>AA20</f>
        <v>790090.15</v>
      </c>
      <c r="AB19" s="13">
        <v>641102</v>
      </c>
      <c r="AC19" s="13">
        <v>637510</v>
      </c>
      <c r="AD19" s="49" t="s">
        <v>138</v>
      </c>
    </row>
    <row r="20" spans="1:30" ht="33.75" customHeight="1">
      <c r="A20" s="49" t="s">
        <v>147</v>
      </c>
      <c r="B20" s="11" t="s">
        <v>63</v>
      </c>
      <c r="C20" s="11" t="s">
        <v>104</v>
      </c>
      <c r="D20" s="11" t="s">
        <v>107</v>
      </c>
      <c r="E20" s="11" t="s">
        <v>148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50"/>
      <c r="W20" s="50"/>
      <c r="X20" s="50"/>
      <c r="Y20" s="50"/>
      <c r="Z20" s="49" t="s">
        <v>147</v>
      </c>
      <c r="AA20" s="13">
        <f>AA21</f>
        <v>790090.15</v>
      </c>
      <c r="AB20" s="13">
        <v>641102</v>
      </c>
      <c r="AC20" s="13">
        <v>637510</v>
      </c>
      <c r="AD20" s="49" t="s">
        <v>147</v>
      </c>
    </row>
    <row r="21" spans="1:30" ht="112.5" customHeight="1">
      <c r="A21" s="51" t="s">
        <v>149</v>
      </c>
      <c r="B21" s="52" t="s">
        <v>63</v>
      </c>
      <c r="C21" s="52" t="s">
        <v>104</v>
      </c>
      <c r="D21" s="52" t="s">
        <v>107</v>
      </c>
      <c r="E21" s="52" t="s">
        <v>148</v>
      </c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 t="s">
        <v>150</v>
      </c>
      <c r="U21" s="52"/>
      <c r="V21" s="53"/>
      <c r="W21" s="53"/>
      <c r="X21" s="53"/>
      <c r="Y21" s="53"/>
      <c r="Z21" s="51" t="s">
        <v>149</v>
      </c>
      <c r="AA21" s="54">
        <v>790090.15</v>
      </c>
      <c r="AB21" s="54">
        <v>641102</v>
      </c>
      <c r="AC21" s="54">
        <v>637510</v>
      </c>
      <c r="AD21" s="51" t="s">
        <v>149</v>
      </c>
    </row>
    <row r="22" spans="1:31" ht="108.75" customHeight="1">
      <c r="A22" s="48" t="s">
        <v>110</v>
      </c>
      <c r="B22" s="3" t="s">
        <v>63</v>
      </c>
      <c r="C22" s="3" t="s">
        <v>104</v>
      </c>
      <c r="D22" s="3" t="s">
        <v>111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47"/>
      <c r="W22" s="47"/>
      <c r="X22" s="47"/>
      <c r="Y22" s="47"/>
      <c r="Z22" s="48" t="s">
        <v>110</v>
      </c>
      <c r="AA22" s="10">
        <v>4329146.28</v>
      </c>
      <c r="AB22" s="10">
        <v>3737300</v>
      </c>
      <c r="AC22" s="10">
        <v>3754724</v>
      </c>
      <c r="AD22" s="48" t="s">
        <v>110</v>
      </c>
      <c r="AE22" s="55"/>
    </row>
    <row r="23" spans="1:30" ht="48.75" customHeight="1">
      <c r="A23" s="49" t="s">
        <v>138</v>
      </c>
      <c r="B23" s="11" t="s">
        <v>63</v>
      </c>
      <c r="C23" s="11" t="s">
        <v>104</v>
      </c>
      <c r="D23" s="11" t="s">
        <v>111</v>
      </c>
      <c r="E23" s="11" t="s">
        <v>139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50"/>
      <c r="W23" s="50"/>
      <c r="X23" s="50"/>
      <c r="Y23" s="50"/>
      <c r="Z23" s="49" t="s">
        <v>138</v>
      </c>
      <c r="AA23" s="13">
        <v>4329146.28</v>
      </c>
      <c r="AB23" s="13">
        <v>3737300</v>
      </c>
      <c r="AC23" s="13">
        <v>3754724</v>
      </c>
      <c r="AD23" s="49" t="s">
        <v>138</v>
      </c>
    </row>
    <row r="24" spans="1:30" ht="60.75" customHeight="1">
      <c r="A24" s="49" t="s">
        <v>151</v>
      </c>
      <c r="B24" s="11" t="s">
        <v>63</v>
      </c>
      <c r="C24" s="11" t="s">
        <v>104</v>
      </c>
      <c r="D24" s="11" t="s">
        <v>111</v>
      </c>
      <c r="E24" s="11" t="s">
        <v>152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50"/>
      <c r="W24" s="50"/>
      <c r="X24" s="50"/>
      <c r="Y24" s="50"/>
      <c r="Z24" s="49" t="s">
        <v>151</v>
      </c>
      <c r="AA24" s="13">
        <f>AA25+AA26</f>
        <v>119600</v>
      </c>
      <c r="AB24" s="13">
        <v>97300</v>
      </c>
      <c r="AC24" s="13">
        <v>97300</v>
      </c>
      <c r="AD24" s="49" t="s">
        <v>151</v>
      </c>
    </row>
    <row r="25" spans="1:30" ht="113.25" customHeight="1">
      <c r="A25" s="51" t="s">
        <v>149</v>
      </c>
      <c r="B25" s="52" t="s">
        <v>63</v>
      </c>
      <c r="C25" s="52" t="s">
        <v>104</v>
      </c>
      <c r="D25" s="52" t="s">
        <v>111</v>
      </c>
      <c r="E25" s="52" t="s">
        <v>152</v>
      </c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 t="s">
        <v>150</v>
      </c>
      <c r="U25" s="52"/>
      <c r="V25" s="53"/>
      <c r="W25" s="53"/>
      <c r="X25" s="53"/>
      <c r="Y25" s="53"/>
      <c r="Z25" s="51" t="s">
        <v>149</v>
      </c>
      <c r="AA25" s="54">
        <v>83620.05</v>
      </c>
      <c r="AB25" s="54">
        <v>66140</v>
      </c>
      <c r="AC25" s="54">
        <v>66140</v>
      </c>
      <c r="AD25" s="51" t="s">
        <v>149</v>
      </c>
    </row>
    <row r="26" spans="1:30" ht="68.25" customHeight="1">
      <c r="A26" s="51" t="s">
        <v>142</v>
      </c>
      <c r="B26" s="52" t="s">
        <v>63</v>
      </c>
      <c r="C26" s="52" t="s">
        <v>104</v>
      </c>
      <c r="D26" s="52" t="s">
        <v>111</v>
      </c>
      <c r="E26" s="52" t="s">
        <v>152</v>
      </c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 t="s">
        <v>143</v>
      </c>
      <c r="U26" s="52"/>
      <c r="V26" s="53"/>
      <c r="W26" s="53"/>
      <c r="X26" s="53"/>
      <c r="Y26" s="53"/>
      <c r="Z26" s="51" t="s">
        <v>142</v>
      </c>
      <c r="AA26" s="54">
        <v>35979.95</v>
      </c>
      <c r="AB26" s="54">
        <v>31160</v>
      </c>
      <c r="AC26" s="54">
        <v>31160</v>
      </c>
      <c r="AD26" s="51" t="s">
        <v>142</v>
      </c>
    </row>
    <row r="27" spans="1:30" ht="48" customHeight="1">
      <c r="A27" s="49" t="s">
        <v>153</v>
      </c>
      <c r="B27" s="11" t="s">
        <v>63</v>
      </c>
      <c r="C27" s="11" t="s">
        <v>104</v>
      </c>
      <c r="D27" s="11" t="s">
        <v>111</v>
      </c>
      <c r="E27" s="11" t="s">
        <v>154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50"/>
      <c r="W27" s="50"/>
      <c r="X27" s="50"/>
      <c r="Y27" s="50"/>
      <c r="Z27" s="49" t="s">
        <v>153</v>
      </c>
      <c r="AA27" s="13">
        <f>AA28+AA29</f>
        <v>6000</v>
      </c>
      <c r="AB27" s="13">
        <v>6150</v>
      </c>
      <c r="AC27" s="13">
        <v>6150</v>
      </c>
      <c r="AD27" s="49" t="s">
        <v>153</v>
      </c>
    </row>
    <row r="28" spans="1:30" ht="109.5" customHeight="1">
      <c r="A28" s="51" t="s">
        <v>149</v>
      </c>
      <c r="B28" s="52" t="s">
        <v>63</v>
      </c>
      <c r="C28" s="52" t="s">
        <v>104</v>
      </c>
      <c r="D28" s="52" t="s">
        <v>111</v>
      </c>
      <c r="E28" s="52" t="s">
        <v>154</v>
      </c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 t="s">
        <v>150</v>
      </c>
      <c r="U28" s="52"/>
      <c r="V28" s="53"/>
      <c r="W28" s="53"/>
      <c r="X28" s="53"/>
      <c r="Y28" s="53"/>
      <c r="Z28" s="51" t="s">
        <v>149</v>
      </c>
      <c r="AA28" s="54">
        <v>2200</v>
      </c>
      <c r="AB28" s="54">
        <v>2100</v>
      </c>
      <c r="AC28" s="54">
        <v>2100</v>
      </c>
      <c r="AD28" s="51" t="s">
        <v>149</v>
      </c>
    </row>
    <row r="29" spans="1:30" ht="62.25" customHeight="1">
      <c r="A29" s="51" t="s">
        <v>142</v>
      </c>
      <c r="B29" s="52" t="s">
        <v>63</v>
      </c>
      <c r="C29" s="52" t="s">
        <v>104</v>
      </c>
      <c r="D29" s="52" t="s">
        <v>111</v>
      </c>
      <c r="E29" s="52" t="s">
        <v>154</v>
      </c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 t="s">
        <v>143</v>
      </c>
      <c r="U29" s="52"/>
      <c r="V29" s="53"/>
      <c r="W29" s="53"/>
      <c r="X29" s="53"/>
      <c r="Y29" s="53"/>
      <c r="Z29" s="51" t="s">
        <v>142</v>
      </c>
      <c r="AA29" s="54">
        <v>3800</v>
      </c>
      <c r="AB29" s="54">
        <v>4050</v>
      </c>
      <c r="AC29" s="54">
        <v>4050</v>
      </c>
      <c r="AD29" s="51" t="s">
        <v>142</v>
      </c>
    </row>
    <row r="30" spans="1:30" ht="162.75" customHeight="1">
      <c r="A30" s="12" t="s">
        <v>155</v>
      </c>
      <c r="B30" s="11" t="s">
        <v>63</v>
      </c>
      <c r="C30" s="11" t="s">
        <v>104</v>
      </c>
      <c r="D30" s="11" t="s">
        <v>111</v>
      </c>
      <c r="E30" s="11" t="s">
        <v>156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50"/>
      <c r="W30" s="50"/>
      <c r="X30" s="50"/>
      <c r="Y30" s="50"/>
      <c r="Z30" s="12" t="s">
        <v>155</v>
      </c>
      <c r="AA30" s="13">
        <f>AA31+AA32</f>
        <v>30292</v>
      </c>
      <c r="AB30" s="13">
        <v>24779</v>
      </c>
      <c r="AC30" s="13">
        <v>24779</v>
      </c>
      <c r="AD30" s="12" t="s">
        <v>155</v>
      </c>
    </row>
    <row r="31" spans="1:30" ht="110.25" customHeight="1">
      <c r="A31" s="51" t="s">
        <v>149</v>
      </c>
      <c r="B31" s="52" t="s">
        <v>63</v>
      </c>
      <c r="C31" s="52" t="s">
        <v>104</v>
      </c>
      <c r="D31" s="52" t="s">
        <v>111</v>
      </c>
      <c r="E31" s="52" t="s">
        <v>156</v>
      </c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 t="s">
        <v>150</v>
      </c>
      <c r="U31" s="52"/>
      <c r="V31" s="53"/>
      <c r="W31" s="53"/>
      <c r="X31" s="53"/>
      <c r="Y31" s="53"/>
      <c r="Z31" s="51" t="s">
        <v>149</v>
      </c>
      <c r="AA31" s="54">
        <v>19292</v>
      </c>
      <c r="AB31" s="54">
        <v>16779</v>
      </c>
      <c r="AC31" s="54">
        <v>16779</v>
      </c>
      <c r="AD31" s="51" t="s">
        <v>149</v>
      </c>
    </row>
    <row r="32" spans="1:30" ht="58.5" customHeight="1">
      <c r="A32" s="51" t="s">
        <v>142</v>
      </c>
      <c r="B32" s="52" t="s">
        <v>63</v>
      </c>
      <c r="C32" s="52" t="s">
        <v>104</v>
      </c>
      <c r="D32" s="52" t="s">
        <v>111</v>
      </c>
      <c r="E32" s="52" t="s">
        <v>156</v>
      </c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 t="s">
        <v>143</v>
      </c>
      <c r="U32" s="52"/>
      <c r="V32" s="53"/>
      <c r="W32" s="53"/>
      <c r="X32" s="53"/>
      <c r="Y32" s="53"/>
      <c r="Z32" s="51" t="s">
        <v>142</v>
      </c>
      <c r="AA32" s="54">
        <v>11000</v>
      </c>
      <c r="AB32" s="54">
        <v>8000</v>
      </c>
      <c r="AC32" s="54">
        <v>8000</v>
      </c>
      <c r="AD32" s="51" t="s">
        <v>142</v>
      </c>
    </row>
    <row r="33" spans="1:30" ht="112.5" customHeight="1" hidden="1">
      <c r="A33" s="49" t="s">
        <v>257</v>
      </c>
      <c r="B33" s="11" t="s">
        <v>63</v>
      </c>
      <c r="C33" s="11" t="s">
        <v>104</v>
      </c>
      <c r="D33" s="11" t="s">
        <v>111</v>
      </c>
      <c r="E33" s="11" t="s">
        <v>258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50"/>
      <c r="W33" s="50"/>
      <c r="X33" s="50"/>
      <c r="Y33" s="50"/>
      <c r="Z33" s="49" t="s">
        <v>257</v>
      </c>
      <c r="AA33" s="13">
        <v>0</v>
      </c>
      <c r="AB33" s="54"/>
      <c r="AC33" s="54"/>
      <c r="AD33" s="51"/>
    </row>
    <row r="34" spans="1:30" ht="58.5" customHeight="1" hidden="1">
      <c r="A34" s="51" t="s">
        <v>142</v>
      </c>
      <c r="B34" s="52" t="s">
        <v>63</v>
      </c>
      <c r="C34" s="52" t="s">
        <v>104</v>
      </c>
      <c r="D34" s="52" t="s">
        <v>111</v>
      </c>
      <c r="E34" s="52" t="s">
        <v>258</v>
      </c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 t="s">
        <v>143</v>
      </c>
      <c r="U34" s="52"/>
      <c r="V34" s="53"/>
      <c r="W34" s="53"/>
      <c r="X34" s="53"/>
      <c r="Y34" s="53"/>
      <c r="Z34" s="51" t="s">
        <v>142</v>
      </c>
      <c r="AA34" s="54">
        <v>0</v>
      </c>
      <c r="AB34" s="54"/>
      <c r="AC34" s="54"/>
      <c r="AD34" s="51"/>
    </row>
    <row r="35" spans="1:30" ht="58.5" customHeight="1">
      <c r="A35" s="49" t="s">
        <v>259</v>
      </c>
      <c r="B35" s="11" t="s">
        <v>63</v>
      </c>
      <c r="C35" s="11" t="s">
        <v>104</v>
      </c>
      <c r="D35" s="11" t="s">
        <v>111</v>
      </c>
      <c r="E35" s="11" t="s">
        <v>158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50"/>
      <c r="W35" s="50"/>
      <c r="X35" s="50"/>
      <c r="Y35" s="50"/>
      <c r="Z35" s="49" t="s">
        <v>259</v>
      </c>
      <c r="AA35" s="13">
        <v>780</v>
      </c>
      <c r="AB35" s="54"/>
      <c r="AC35" s="54"/>
      <c r="AD35" s="51"/>
    </row>
    <row r="36" spans="1:30" ht="113.25" customHeight="1">
      <c r="A36" s="51" t="s">
        <v>149</v>
      </c>
      <c r="B36" s="52" t="s">
        <v>63</v>
      </c>
      <c r="C36" s="52" t="s">
        <v>104</v>
      </c>
      <c r="D36" s="52" t="s">
        <v>111</v>
      </c>
      <c r="E36" s="52" t="s">
        <v>158</v>
      </c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 t="s">
        <v>150</v>
      </c>
      <c r="U36" s="52"/>
      <c r="V36" s="53"/>
      <c r="W36" s="53"/>
      <c r="X36" s="53"/>
      <c r="Y36" s="53"/>
      <c r="Z36" s="51" t="s">
        <v>149</v>
      </c>
      <c r="AA36" s="54">
        <v>780</v>
      </c>
      <c r="AB36" s="54"/>
      <c r="AC36" s="54"/>
      <c r="AD36" s="51"/>
    </row>
    <row r="37" spans="1:30" ht="54" customHeight="1">
      <c r="A37" s="49" t="s">
        <v>260</v>
      </c>
      <c r="B37" s="11" t="s">
        <v>63</v>
      </c>
      <c r="C37" s="11" t="s">
        <v>104</v>
      </c>
      <c r="D37" s="11" t="s">
        <v>111</v>
      </c>
      <c r="E37" s="11" t="s">
        <v>261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50"/>
      <c r="W37" s="50"/>
      <c r="X37" s="50"/>
      <c r="Y37" s="50"/>
      <c r="Z37" s="49" t="s">
        <v>260</v>
      </c>
      <c r="AA37" s="13">
        <v>250</v>
      </c>
      <c r="AB37" s="13"/>
      <c r="AC37" s="13"/>
      <c r="AD37" s="49" t="s">
        <v>157</v>
      </c>
    </row>
    <row r="38" spans="1:30" ht="111" customHeight="1">
      <c r="A38" s="51" t="s">
        <v>149</v>
      </c>
      <c r="B38" s="52" t="s">
        <v>63</v>
      </c>
      <c r="C38" s="52" t="s">
        <v>104</v>
      </c>
      <c r="D38" s="52" t="s">
        <v>111</v>
      </c>
      <c r="E38" s="52" t="s">
        <v>261</v>
      </c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 t="s">
        <v>150</v>
      </c>
      <c r="U38" s="52"/>
      <c r="V38" s="53"/>
      <c r="W38" s="53"/>
      <c r="X38" s="53"/>
      <c r="Y38" s="53"/>
      <c r="Z38" s="51" t="s">
        <v>149</v>
      </c>
      <c r="AA38" s="54">
        <v>250</v>
      </c>
      <c r="AB38" s="54"/>
      <c r="AC38" s="54"/>
      <c r="AD38" s="51" t="s">
        <v>149</v>
      </c>
    </row>
    <row r="39" spans="1:30" ht="28.5" customHeight="1">
      <c r="A39" s="49" t="s">
        <v>140</v>
      </c>
      <c r="B39" s="11" t="s">
        <v>63</v>
      </c>
      <c r="C39" s="11" t="s">
        <v>104</v>
      </c>
      <c r="D39" s="11" t="s">
        <v>111</v>
      </c>
      <c r="E39" s="11" t="s">
        <v>141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50"/>
      <c r="W39" s="50"/>
      <c r="X39" s="50"/>
      <c r="Y39" s="50"/>
      <c r="Z39" s="49" t="s">
        <v>140</v>
      </c>
      <c r="AA39" s="13">
        <f>AA40+AA41+AA42</f>
        <v>1946521.3</v>
      </c>
      <c r="AB39" s="13">
        <v>1594107</v>
      </c>
      <c r="AC39" s="13">
        <v>1586923</v>
      </c>
      <c r="AD39" s="49" t="s">
        <v>140</v>
      </c>
    </row>
    <row r="40" spans="1:30" ht="114" customHeight="1">
      <c r="A40" s="51" t="s">
        <v>149</v>
      </c>
      <c r="B40" s="52" t="s">
        <v>63</v>
      </c>
      <c r="C40" s="52" t="s">
        <v>104</v>
      </c>
      <c r="D40" s="52" t="s">
        <v>111</v>
      </c>
      <c r="E40" s="52" t="s">
        <v>141</v>
      </c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 t="s">
        <v>150</v>
      </c>
      <c r="U40" s="52"/>
      <c r="V40" s="53"/>
      <c r="W40" s="53"/>
      <c r="X40" s="53"/>
      <c r="Y40" s="53"/>
      <c r="Z40" s="51" t="s">
        <v>149</v>
      </c>
      <c r="AA40" s="54">
        <v>1595764.17</v>
      </c>
      <c r="AB40" s="54">
        <v>1443781</v>
      </c>
      <c r="AC40" s="54">
        <v>1436597</v>
      </c>
      <c r="AD40" s="51" t="s">
        <v>149</v>
      </c>
    </row>
    <row r="41" spans="1:30" ht="57" customHeight="1">
      <c r="A41" s="51" t="s">
        <v>142</v>
      </c>
      <c r="B41" s="52" t="s">
        <v>63</v>
      </c>
      <c r="C41" s="52" t="s">
        <v>104</v>
      </c>
      <c r="D41" s="52" t="s">
        <v>111</v>
      </c>
      <c r="E41" s="52" t="s">
        <v>141</v>
      </c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 t="s">
        <v>143</v>
      </c>
      <c r="U41" s="52"/>
      <c r="V41" s="53"/>
      <c r="W41" s="53"/>
      <c r="X41" s="53"/>
      <c r="Y41" s="53"/>
      <c r="Z41" s="51" t="s">
        <v>142</v>
      </c>
      <c r="AA41" s="54">
        <v>346194.6</v>
      </c>
      <c r="AB41" s="54">
        <v>150326</v>
      </c>
      <c r="AC41" s="54">
        <v>150326</v>
      </c>
      <c r="AD41" s="51" t="s">
        <v>142</v>
      </c>
    </row>
    <row r="42" spans="1:30" ht="41.25" customHeight="1">
      <c r="A42" s="51" t="s">
        <v>144</v>
      </c>
      <c r="B42" s="52" t="s">
        <v>63</v>
      </c>
      <c r="C42" s="52" t="s">
        <v>104</v>
      </c>
      <c r="D42" s="52" t="s">
        <v>111</v>
      </c>
      <c r="E42" s="52" t="s">
        <v>141</v>
      </c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 t="s">
        <v>145</v>
      </c>
      <c r="U42" s="52"/>
      <c r="V42" s="53"/>
      <c r="W42" s="53"/>
      <c r="X42" s="53"/>
      <c r="Y42" s="53"/>
      <c r="Z42" s="51" t="s">
        <v>142</v>
      </c>
      <c r="AA42" s="54">
        <v>4562.53</v>
      </c>
      <c r="AB42" s="54"/>
      <c r="AC42" s="54"/>
      <c r="AD42" s="51"/>
    </row>
    <row r="43" spans="1:30" ht="60.75" customHeight="1">
      <c r="A43" s="49" t="s">
        <v>159</v>
      </c>
      <c r="B43" s="11" t="s">
        <v>63</v>
      </c>
      <c r="C43" s="11" t="s">
        <v>104</v>
      </c>
      <c r="D43" s="11" t="s">
        <v>111</v>
      </c>
      <c r="E43" s="11" t="s">
        <v>160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50"/>
      <c r="W43" s="50"/>
      <c r="X43" s="50"/>
      <c r="Y43" s="50"/>
      <c r="Z43" s="49" t="s">
        <v>159</v>
      </c>
      <c r="AA43" s="13">
        <f>AA44+AA45</f>
        <v>2225702.98</v>
      </c>
      <c r="AB43" s="13">
        <v>2014964</v>
      </c>
      <c r="AC43" s="13">
        <v>2039572</v>
      </c>
      <c r="AD43" s="49" t="s">
        <v>159</v>
      </c>
    </row>
    <row r="44" spans="1:30" ht="95.25" customHeight="1">
      <c r="A44" s="51" t="s">
        <v>149</v>
      </c>
      <c r="B44" s="52" t="s">
        <v>63</v>
      </c>
      <c r="C44" s="52" t="s">
        <v>104</v>
      </c>
      <c r="D44" s="52" t="s">
        <v>111</v>
      </c>
      <c r="E44" s="52" t="s">
        <v>160</v>
      </c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 t="s">
        <v>150</v>
      </c>
      <c r="U44" s="52"/>
      <c r="V44" s="53"/>
      <c r="W44" s="53"/>
      <c r="X44" s="53"/>
      <c r="Y44" s="53"/>
      <c r="Z44" s="51" t="s">
        <v>149</v>
      </c>
      <c r="AA44" s="54">
        <v>2091184.68</v>
      </c>
      <c r="AB44" s="54">
        <v>1958964</v>
      </c>
      <c r="AC44" s="54">
        <v>1983572</v>
      </c>
      <c r="AD44" s="51" t="s">
        <v>149</v>
      </c>
    </row>
    <row r="45" spans="1:30" ht="62.25" customHeight="1">
      <c r="A45" s="51" t="s">
        <v>142</v>
      </c>
      <c r="B45" s="52" t="s">
        <v>63</v>
      </c>
      <c r="C45" s="52" t="s">
        <v>104</v>
      </c>
      <c r="D45" s="52" t="s">
        <v>111</v>
      </c>
      <c r="E45" s="52" t="s">
        <v>160</v>
      </c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 t="s">
        <v>143</v>
      </c>
      <c r="U45" s="52"/>
      <c r="V45" s="53"/>
      <c r="W45" s="53"/>
      <c r="X45" s="53"/>
      <c r="Y45" s="53"/>
      <c r="Z45" s="51" t="s">
        <v>142</v>
      </c>
      <c r="AA45" s="54">
        <v>134518.3</v>
      </c>
      <c r="AB45" s="54">
        <v>56000</v>
      </c>
      <c r="AC45" s="54">
        <v>56000</v>
      </c>
      <c r="AD45" s="51" t="s">
        <v>142</v>
      </c>
    </row>
    <row r="46" spans="1:30" ht="61.5" customHeight="1">
      <c r="A46" s="48" t="s">
        <v>112</v>
      </c>
      <c r="B46" s="3" t="s">
        <v>63</v>
      </c>
      <c r="C46" s="3" t="s">
        <v>104</v>
      </c>
      <c r="D46" s="3" t="s">
        <v>113</v>
      </c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47"/>
      <c r="W46" s="47"/>
      <c r="X46" s="47"/>
      <c r="Y46" s="47"/>
      <c r="Z46" s="48" t="s">
        <v>112</v>
      </c>
      <c r="AA46" s="10">
        <v>30500</v>
      </c>
      <c r="AB46" s="10">
        <v>30500</v>
      </c>
      <c r="AC46" s="10">
        <v>30500</v>
      </c>
      <c r="AD46" s="48" t="s">
        <v>112</v>
      </c>
    </row>
    <row r="47" spans="1:30" ht="39" customHeight="1">
      <c r="A47" s="49" t="s">
        <v>138</v>
      </c>
      <c r="B47" s="11" t="s">
        <v>63</v>
      </c>
      <c r="C47" s="11" t="s">
        <v>104</v>
      </c>
      <c r="D47" s="11" t="s">
        <v>113</v>
      </c>
      <c r="E47" s="11" t="s">
        <v>139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50"/>
      <c r="W47" s="50"/>
      <c r="X47" s="50"/>
      <c r="Y47" s="50"/>
      <c r="Z47" s="49" t="s">
        <v>138</v>
      </c>
      <c r="AA47" s="13">
        <v>30500</v>
      </c>
      <c r="AB47" s="13">
        <v>30500</v>
      </c>
      <c r="AC47" s="13">
        <v>30500</v>
      </c>
      <c r="AD47" s="49" t="s">
        <v>138</v>
      </c>
    </row>
    <row r="48" spans="1:30" ht="124.5" customHeight="1">
      <c r="A48" s="49" t="s">
        <v>161</v>
      </c>
      <c r="B48" s="11" t="s">
        <v>63</v>
      </c>
      <c r="C48" s="11" t="s">
        <v>104</v>
      </c>
      <c r="D48" s="11" t="s">
        <v>113</v>
      </c>
      <c r="E48" s="11" t="s">
        <v>162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50"/>
      <c r="W48" s="50"/>
      <c r="X48" s="50"/>
      <c r="Y48" s="50"/>
      <c r="Z48" s="49" t="s">
        <v>161</v>
      </c>
      <c r="AA48" s="13">
        <v>28000</v>
      </c>
      <c r="AB48" s="13">
        <v>28000</v>
      </c>
      <c r="AC48" s="13">
        <v>28000</v>
      </c>
      <c r="AD48" s="49" t="s">
        <v>161</v>
      </c>
    </row>
    <row r="49" spans="1:30" ht="23.25" customHeight="1">
      <c r="A49" s="51" t="s">
        <v>163</v>
      </c>
      <c r="B49" s="52" t="s">
        <v>63</v>
      </c>
      <c r="C49" s="52" t="s">
        <v>104</v>
      </c>
      <c r="D49" s="52" t="s">
        <v>113</v>
      </c>
      <c r="E49" s="52" t="s">
        <v>162</v>
      </c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 t="s">
        <v>164</v>
      </c>
      <c r="U49" s="52"/>
      <c r="V49" s="53"/>
      <c r="W49" s="53"/>
      <c r="X49" s="53"/>
      <c r="Y49" s="53"/>
      <c r="Z49" s="51" t="s">
        <v>163</v>
      </c>
      <c r="AA49" s="54">
        <v>28000</v>
      </c>
      <c r="AB49" s="54">
        <v>28000</v>
      </c>
      <c r="AC49" s="54">
        <v>28000</v>
      </c>
      <c r="AD49" s="51" t="s">
        <v>163</v>
      </c>
    </row>
    <row r="50" spans="1:30" ht="143.25" customHeight="1">
      <c r="A50" s="49" t="s">
        <v>165</v>
      </c>
      <c r="B50" s="11" t="s">
        <v>63</v>
      </c>
      <c r="C50" s="11" t="s">
        <v>104</v>
      </c>
      <c r="D50" s="11" t="s">
        <v>113</v>
      </c>
      <c r="E50" s="11" t="s">
        <v>166</v>
      </c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50"/>
      <c r="W50" s="50"/>
      <c r="X50" s="50"/>
      <c r="Y50" s="50"/>
      <c r="Z50" s="49" t="s">
        <v>165</v>
      </c>
      <c r="AA50" s="13">
        <v>1000</v>
      </c>
      <c r="AB50" s="13">
        <v>1000</v>
      </c>
      <c r="AC50" s="13">
        <v>1000</v>
      </c>
      <c r="AD50" s="49" t="s">
        <v>165</v>
      </c>
    </row>
    <row r="51" spans="1:30" ht="26.25" customHeight="1">
      <c r="A51" s="51" t="s">
        <v>163</v>
      </c>
      <c r="B51" s="52" t="s">
        <v>63</v>
      </c>
      <c r="C51" s="52" t="s">
        <v>104</v>
      </c>
      <c r="D51" s="52" t="s">
        <v>113</v>
      </c>
      <c r="E51" s="52" t="s">
        <v>166</v>
      </c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 t="s">
        <v>164</v>
      </c>
      <c r="U51" s="52"/>
      <c r="V51" s="53"/>
      <c r="W51" s="53"/>
      <c r="X51" s="53"/>
      <c r="Y51" s="53"/>
      <c r="Z51" s="51" t="s">
        <v>163</v>
      </c>
      <c r="AA51" s="54">
        <v>1000</v>
      </c>
      <c r="AB51" s="54">
        <v>1000</v>
      </c>
      <c r="AC51" s="54">
        <v>1000</v>
      </c>
      <c r="AD51" s="51" t="s">
        <v>163</v>
      </c>
    </row>
    <row r="52" spans="1:30" ht="65.25" customHeight="1">
      <c r="A52" s="49" t="s">
        <v>167</v>
      </c>
      <c r="B52" s="11" t="s">
        <v>63</v>
      </c>
      <c r="C52" s="11" t="s">
        <v>104</v>
      </c>
      <c r="D52" s="11" t="s">
        <v>113</v>
      </c>
      <c r="E52" s="11" t="s">
        <v>168</v>
      </c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50"/>
      <c r="W52" s="50"/>
      <c r="X52" s="50"/>
      <c r="Y52" s="50"/>
      <c r="Z52" s="49" t="s">
        <v>167</v>
      </c>
      <c r="AA52" s="13">
        <v>1500</v>
      </c>
      <c r="AB52" s="13">
        <v>1500</v>
      </c>
      <c r="AC52" s="13">
        <v>1500</v>
      </c>
      <c r="AD52" s="49" t="s">
        <v>167</v>
      </c>
    </row>
    <row r="53" spans="1:30" ht="29.25" customHeight="1">
      <c r="A53" s="51" t="s">
        <v>163</v>
      </c>
      <c r="B53" s="52" t="s">
        <v>63</v>
      </c>
      <c r="C53" s="52" t="s">
        <v>104</v>
      </c>
      <c r="D53" s="52" t="s">
        <v>113</v>
      </c>
      <c r="E53" s="52" t="s">
        <v>168</v>
      </c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 t="s">
        <v>164</v>
      </c>
      <c r="U53" s="52"/>
      <c r="V53" s="53"/>
      <c r="W53" s="53"/>
      <c r="X53" s="53"/>
      <c r="Y53" s="53"/>
      <c r="Z53" s="51" t="s">
        <v>163</v>
      </c>
      <c r="AA53" s="54">
        <v>1500</v>
      </c>
      <c r="AB53" s="54">
        <v>1500</v>
      </c>
      <c r="AC53" s="54">
        <v>1500</v>
      </c>
      <c r="AD53" s="51" t="s">
        <v>163</v>
      </c>
    </row>
    <row r="54" spans="1:30" ht="46.5" customHeight="1">
      <c r="A54" s="48" t="s">
        <v>116</v>
      </c>
      <c r="B54" s="3" t="s">
        <v>63</v>
      </c>
      <c r="C54" s="3" t="s">
        <v>104</v>
      </c>
      <c r="D54" s="3" t="s">
        <v>117</v>
      </c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47"/>
      <c r="W54" s="47"/>
      <c r="X54" s="47"/>
      <c r="Y54" s="47"/>
      <c r="Z54" s="48" t="s">
        <v>116</v>
      </c>
      <c r="AA54" s="10">
        <v>27978.76</v>
      </c>
      <c r="AB54" s="10"/>
      <c r="AC54" s="10"/>
      <c r="AD54" s="48" t="s">
        <v>114</v>
      </c>
    </row>
    <row r="55" spans="1:30" ht="39.75" customHeight="1">
      <c r="A55" s="49" t="s">
        <v>138</v>
      </c>
      <c r="B55" s="11" t="s">
        <v>63</v>
      </c>
      <c r="C55" s="11" t="s">
        <v>104</v>
      </c>
      <c r="D55" s="11" t="s">
        <v>117</v>
      </c>
      <c r="E55" s="11" t="s">
        <v>139</v>
      </c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50"/>
      <c r="W55" s="50"/>
      <c r="X55" s="50"/>
      <c r="Y55" s="50"/>
      <c r="Z55" s="49" t="s">
        <v>138</v>
      </c>
      <c r="AA55" s="13">
        <f>AA56+AA60+AA58</f>
        <v>27978.760000000002</v>
      </c>
      <c r="AB55" s="13"/>
      <c r="AC55" s="13"/>
      <c r="AD55" s="49" t="s">
        <v>138</v>
      </c>
    </row>
    <row r="56" spans="1:30" ht="45.75" customHeight="1">
      <c r="A56" s="49" t="s">
        <v>170</v>
      </c>
      <c r="B56" s="11" t="s">
        <v>63</v>
      </c>
      <c r="C56" s="11" t="s">
        <v>104</v>
      </c>
      <c r="D56" s="11" t="s">
        <v>117</v>
      </c>
      <c r="E56" s="11" t="s">
        <v>171</v>
      </c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50"/>
      <c r="W56" s="50"/>
      <c r="X56" s="50"/>
      <c r="Y56" s="50"/>
      <c r="Z56" s="49" t="s">
        <v>170</v>
      </c>
      <c r="AA56" s="13">
        <v>19447</v>
      </c>
      <c r="AB56" s="13"/>
      <c r="AC56" s="13"/>
      <c r="AD56" s="49" t="s">
        <v>169</v>
      </c>
    </row>
    <row r="57" spans="1:30" ht="50.25" customHeight="1">
      <c r="A57" s="51" t="s">
        <v>144</v>
      </c>
      <c r="B57" s="52" t="s">
        <v>63</v>
      </c>
      <c r="C57" s="52" t="s">
        <v>104</v>
      </c>
      <c r="D57" s="52" t="s">
        <v>117</v>
      </c>
      <c r="E57" s="52" t="s">
        <v>171</v>
      </c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 t="s">
        <v>145</v>
      </c>
      <c r="U57" s="52"/>
      <c r="V57" s="53"/>
      <c r="W57" s="53"/>
      <c r="X57" s="53"/>
      <c r="Y57" s="53"/>
      <c r="Z57" s="51" t="s">
        <v>144</v>
      </c>
      <c r="AA57" s="54">
        <v>19447</v>
      </c>
      <c r="AB57" s="54"/>
      <c r="AC57" s="54"/>
      <c r="AD57" s="51" t="s">
        <v>142</v>
      </c>
    </row>
    <row r="58" spans="1:30" ht="50.25" customHeight="1">
      <c r="A58" s="112" t="s">
        <v>172</v>
      </c>
      <c r="B58" s="110" t="s">
        <v>63</v>
      </c>
      <c r="C58" s="110" t="s">
        <v>104</v>
      </c>
      <c r="D58" s="110" t="s">
        <v>117</v>
      </c>
      <c r="E58" s="110" t="s">
        <v>173</v>
      </c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111"/>
      <c r="W58" s="111"/>
      <c r="X58" s="111"/>
      <c r="Y58" s="111"/>
      <c r="Z58" s="112" t="s">
        <v>142</v>
      </c>
      <c r="AA58" s="66">
        <v>5000</v>
      </c>
      <c r="AB58" s="54"/>
      <c r="AC58" s="54"/>
      <c r="AD58" s="51"/>
    </row>
    <row r="59" spans="1:30" ht="50.25" customHeight="1">
      <c r="A59" s="51" t="s">
        <v>142</v>
      </c>
      <c r="B59" s="52" t="s">
        <v>63</v>
      </c>
      <c r="C59" s="52" t="s">
        <v>104</v>
      </c>
      <c r="D59" s="52" t="s">
        <v>117</v>
      </c>
      <c r="E59" s="52" t="s">
        <v>173</v>
      </c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 t="s">
        <v>143</v>
      </c>
      <c r="U59" s="52"/>
      <c r="V59" s="53"/>
      <c r="W59" s="53"/>
      <c r="X59" s="53"/>
      <c r="Y59" s="53"/>
      <c r="Z59" s="51" t="s">
        <v>142</v>
      </c>
      <c r="AA59" s="54">
        <v>5000</v>
      </c>
      <c r="AB59" s="54"/>
      <c r="AC59" s="54"/>
      <c r="AD59" s="51"/>
    </row>
    <row r="60" spans="1:30" ht="36.75" customHeight="1">
      <c r="A60" s="49" t="s">
        <v>174</v>
      </c>
      <c r="B60" s="11" t="s">
        <v>63</v>
      </c>
      <c r="C60" s="11" t="s">
        <v>104</v>
      </c>
      <c r="D60" s="11" t="s">
        <v>117</v>
      </c>
      <c r="E60" s="11" t="s">
        <v>175</v>
      </c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50"/>
      <c r="W60" s="50"/>
      <c r="X60" s="50"/>
      <c r="Y60" s="50"/>
      <c r="Z60" s="49" t="s">
        <v>174</v>
      </c>
      <c r="AA60" s="13">
        <v>3531.76</v>
      </c>
      <c r="AB60" s="10"/>
      <c r="AC60" s="10"/>
      <c r="AD60" s="48" t="s">
        <v>116</v>
      </c>
    </row>
    <row r="61" spans="1:30" ht="50.25" customHeight="1">
      <c r="A61" s="51" t="s">
        <v>142</v>
      </c>
      <c r="B61" s="52" t="s">
        <v>63</v>
      </c>
      <c r="C61" s="52" t="s">
        <v>104</v>
      </c>
      <c r="D61" s="52" t="s">
        <v>117</v>
      </c>
      <c r="E61" s="52" t="s">
        <v>175</v>
      </c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 t="s">
        <v>143</v>
      </c>
      <c r="U61" s="52"/>
      <c r="V61" s="53"/>
      <c r="W61" s="53"/>
      <c r="X61" s="53"/>
      <c r="Y61" s="53"/>
      <c r="Z61" s="51" t="s">
        <v>142</v>
      </c>
      <c r="AA61" s="54">
        <v>3531.76</v>
      </c>
      <c r="AB61" s="13"/>
      <c r="AC61" s="13"/>
      <c r="AD61" s="49" t="s">
        <v>138</v>
      </c>
    </row>
    <row r="62" spans="1:30" ht="51" customHeight="1" hidden="1">
      <c r="A62" s="48" t="s">
        <v>118</v>
      </c>
      <c r="B62" s="3" t="s">
        <v>63</v>
      </c>
      <c r="C62" s="3" t="s">
        <v>109</v>
      </c>
      <c r="D62" s="3" t="s">
        <v>105</v>
      </c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47"/>
      <c r="W62" s="47"/>
      <c r="X62" s="47"/>
      <c r="Y62" s="47"/>
      <c r="Z62" s="48" t="s">
        <v>118</v>
      </c>
      <c r="AA62" s="10">
        <v>0</v>
      </c>
      <c r="AB62" s="54"/>
      <c r="AC62" s="54"/>
      <c r="AD62" s="51" t="s">
        <v>144</v>
      </c>
    </row>
    <row r="63" spans="1:30" ht="37.5" customHeight="1" hidden="1">
      <c r="A63" s="48" t="s">
        <v>251</v>
      </c>
      <c r="B63" s="3" t="s">
        <v>63</v>
      </c>
      <c r="C63" s="3" t="s">
        <v>109</v>
      </c>
      <c r="D63" s="3" t="s">
        <v>123</v>
      </c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47"/>
      <c r="W63" s="47"/>
      <c r="X63" s="47"/>
      <c r="Y63" s="47"/>
      <c r="Z63" s="48" t="s">
        <v>251</v>
      </c>
      <c r="AA63" s="10">
        <v>0</v>
      </c>
      <c r="AB63" s="13"/>
      <c r="AC63" s="13"/>
      <c r="AD63" s="49" t="s">
        <v>172</v>
      </c>
    </row>
    <row r="64" spans="1:30" ht="35.25" customHeight="1" hidden="1">
      <c r="A64" s="49" t="s">
        <v>138</v>
      </c>
      <c r="B64" s="11" t="s">
        <v>63</v>
      </c>
      <c r="C64" s="11" t="s">
        <v>109</v>
      </c>
      <c r="D64" s="11" t="s">
        <v>123</v>
      </c>
      <c r="E64" s="11" t="s">
        <v>139</v>
      </c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50"/>
      <c r="W64" s="50"/>
      <c r="X64" s="50"/>
      <c r="Y64" s="50"/>
      <c r="Z64" s="49" t="s">
        <v>138</v>
      </c>
      <c r="AA64" s="13">
        <v>0</v>
      </c>
      <c r="AB64" s="54"/>
      <c r="AC64" s="54"/>
      <c r="AD64" s="51" t="s">
        <v>142</v>
      </c>
    </row>
    <row r="65" spans="1:30" ht="43.5" customHeight="1" hidden="1">
      <c r="A65" s="49" t="s">
        <v>172</v>
      </c>
      <c r="B65" s="11" t="s">
        <v>63</v>
      </c>
      <c r="C65" s="11" t="s">
        <v>109</v>
      </c>
      <c r="D65" s="11" t="s">
        <v>123</v>
      </c>
      <c r="E65" s="11" t="s">
        <v>173</v>
      </c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50"/>
      <c r="W65" s="50"/>
      <c r="X65" s="50"/>
      <c r="Y65" s="50"/>
      <c r="Z65" s="49" t="s">
        <v>172</v>
      </c>
      <c r="AA65" s="13">
        <v>0</v>
      </c>
      <c r="AB65" s="13"/>
      <c r="AC65" s="13"/>
      <c r="AD65" s="49" t="s">
        <v>174</v>
      </c>
    </row>
    <row r="66" spans="1:30" ht="48.75" customHeight="1" hidden="1">
      <c r="A66" s="51" t="s">
        <v>142</v>
      </c>
      <c r="B66" s="52" t="s">
        <v>63</v>
      </c>
      <c r="C66" s="52" t="s">
        <v>109</v>
      </c>
      <c r="D66" s="52" t="s">
        <v>123</v>
      </c>
      <c r="E66" s="52" t="s">
        <v>173</v>
      </c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 t="s">
        <v>143</v>
      </c>
      <c r="U66" s="52"/>
      <c r="V66" s="53"/>
      <c r="W66" s="53"/>
      <c r="X66" s="53"/>
      <c r="Y66" s="53"/>
      <c r="Z66" s="51" t="s">
        <v>142</v>
      </c>
      <c r="AA66" s="54">
        <v>0</v>
      </c>
      <c r="AB66" s="54"/>
      <c r="AC66" s="54"/>
      <c r="AD66" s="51" t="s">
        <v>142</v>
      </c>
    </row>
    <row r="67" spans="1:30" ht="81.75" customHeight="1" hidden="1">
      <c r="A67" s="49" t="s">
        <v>262</v>
      </c>
      <c r="B67" s="11" t="s">
        <v>63</v>
      </c>
      <c r="C67" s="11" t="s">
        <v>109</v>
      </c>
      <c r="D67" s="11" t="s">
        <v>123</v>
      </c>
      <c r="E67" s="11" t="s">
        <v>263</v>
      </c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50"/>
      <c r="W67" s="50"/>
      <c r="X67" s="50"/>
      <c r="Y67" s="50"/>
      <c r="Z67" s="49" t="s">
        <v>262</v>
      </c>
      <c r="AA67" s="13">
        <v>0</v>
      </c>
      <c r="AB67" s="54"/>
      <c r="AC67" s="54"/>
      <c r="AD67" s="51" t="s">
        <v>144</v>
      </c>
    </row>
    <row r="68" spans="1:30" ht="56.25" customHeight="1" hidden="1">
      <c r="A68" s="51" t="s">
        <v>184</v>
      </c>
      <c r="B68" s="52" t="s">
        <v>63</v>
      </c>
      <c r="C68" s="52" t="s">
        <v>109</v>
      </c>
      <c r="D68" s="52" t="s">
        <v>123</v>
      </c>
      <c r="E68" s="52" t="s">
        <v>263</v>
      </c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 t="s">
        <v>185</v>
      </c>
      <c r="U68" s="52"/>
      <c r="V68" s="53"/>
      <c r="W68" s="53"/>
      <c r="X68" s="53"/>
      <c r="Y68" s="53"/>
      <c r="Z68" s="51" t="s">
        <v>184</v>
      </c>
      <c r="AA68" s="54">
        <v>0</v>
      </c>
      <c r="AB68" s="10"/>
      <c r="AC68" s="10"/>
      <c r="AD68" s="48" t="s">
        <v>118</v>
      </c>
    </row>
    <row r="69" spans="1:30" ht="30" customHeight="1">
      <c r="A69" s="48" t="s">
        <v>121</v>
      </c>
      <c r="B69" s="3" t="s">
        <v>63</v>
      </c>
      <c r="C69" s="3" t="s">
        <v>111</v>
      </c>
      <c r="D69" s="3" t="s">
        <v>105</v>
      </c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47"/>
      <c r="W69" s="47"/>
      <c r="X69" s="47"/>
      <c r="Y69" s="47"/>
      <c r="Z69" s="48" t="s">
        <v>121</v>
      </c>
      <c r="AA69" s="10">
        <v>209000</v>
      </c>
      <c r="AB69" s="10"/>
      <c r="AC69" s="10"/>
      <c r="AD69" s="48" t="s">
        <v>119</v>
      </c>
    </row>
    <row r="70" spans="1:30" ht="44.25" customHeight="1">
      <c r="A70" s="48" t="s">
        <v>122</v>
      </c>
      <c r="B70" s="3" t="s">
        <v>63</v>
      </c>
      <c r="C70" s="3" t="s">
        <v>111</v>
      </c>
      <c r="D70" s="3" t="s">
        <v>123</v>
      </c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47"/>
      <c r="W70" s="47"/>
      <c r="X70" s="47"/>
      <c r="Y70" s="47"/>
      <c r="Z70" s="48" t="s">
        <v>122</v>
      </c>
      <c r="AA70" s="10">
        <v>209000</v>
      </c>
      <c r="AB70" s="13"/>
      <c r="AC70" s="13"/>
      <c r="AD70" s="49" t="s">
        <v>138</v>
      </c>
    </row>
    <row r="71" spans="1:30" ht="38.25" customHeight="1">
      <c r="A71" s="49" t="s">
        <v>138</v>
      </c>
      <c r="B71" s="11" t="s">
        <v>63</v>
      </c>
      <c r="C71" s="11" t="s">
        <v>111</v>
      </c>
      <c r="D71" s="11" t="s">
        <v>123</v>
      </c>
      <c r="E71" s="11" t="s">
        <v>139</v>
      </c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50"/>
      <c r="W71" s="50"/>
      <c r="X71" s="50"/>
      <c r="Y71" s="50"/>
      <c r="Z71" s="49" t="s">
        <v>138</v>
      </c>
      <c r="AA71" s="13">
        <v>209000</v>
      </c>
      <c r="AB71" s="13"/>
      <c r="AC71" s="13"/>
      <c r="AD71" s="49" t="s">
        <v>176</v>
      </c>
    </row>
    <row r="72" spans="1:30" ht="49.5" customHeight="1">
      <c r="A72" s="49" t="s">
        <v>177</v>
      </c>
      <c r="B72" s="11" t="s">
        <v>63</v>
      </c>
      <c r="C72" s="11" t="s">
        <v>111</v>
      </c>
      <c r="D72" s="11" t="s">
        <v>123</v>
      </c>
      <c r="E72" s="11" t="s">
        <v>178</v>
      </c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50"/>
      <c r="W72" s="50"/>
      <c r="X72" s="50"/>
      <c r="Y72" s="50"/>
      <c r="Z72" s="49" t="s">
        <v>177</v>
      </c>
      <c r="AA72" s="13">
        <v>209000</v>
      </c>
      <c r="AB72" s="54"/>
      <c r="AC72" s="54"/>
      <c r="AD72" s="51" t="s">
        <v>142</v>
      </c>
    </row>
    <row r="73" spans="1:30" ht="48.75" customHeight="1">
      <c r="A73" s="51" t="s">
        <v>142</v>
      </c>
      <c r="B73" s="52" t="s">
        <v>63</v>
      </c>
      <c r="C73" s="52" t="s">
        <v>111</v>
      </c>
      <c r="D73" s="52" t="s">
        <v>123</v>
      </c>
      <c r="E73" s="52" t="s">
        <v>178</v>
      </c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 t="s">
        <v>143</v>
      </c>
      <c r="U73" s="52"/>
      <c r="V73" s="53"/>
      <c r="W73" s="53"/>
      <c r="X73" s="53"/>
      <c r="Y73" s="53"/>
      <c r="Z73" s="51" t="s">
        <v>142</v>
      </c>
      <c r="AA73" s="54">
        <v>209000</v>
      </c>
      <c r="AB73" s="10"/>
      <c r="AC73" s="10"/>
      <c r="AD73" s="48" t="s">
        <v>121</v>
      </c>
    </row>
    <row r="74" spans="1:30" ht="30" customHeight="1">
      <c r="A74" s="48" t="s">
        <v>124</v>
      </c>
      <c r="B74" s="3" t="s">
        <v>63</v>
      </c>
      <c r="C74" s="3" t="s">
        <v>125</v>
      </c>
      <c r="D74" s="3" t="s">
        <v>105</v>
      </c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47"/>
      <c r="W74" s="47"/>
      <c r="X74" s="47"/>
      <c r="Y74" s="47"/>
      <c r="Z74" s="48" t="s">
        <v>124</v>
      </c>
      <c r="AA74" s="10">
        <v>131947.71</v>
      </c>
      <c r="AB74" s="10"/>
      <c r="AC74" s="10"/>
      <c r="AD74" s="48" t="s">
        <v>122</v>
      </c>
    </row>
    <row r="75" spans="1:30" ht="18" customHeight="1">
      <c r="A75" s="48" t="s">
        <v>126</v>
      </c>
      <c r="B75" s="3" t="s">
        <v>63</v>
      </c>
      <c r="C75" s="3" t="s">
        <v>125</v>
      </c>
      <c r="D75" s="3" t="s">
        <v>109</v>
      </c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47"/>
      <c r="W75" s="47"/>
      <c r="X75" s="47"/>
      <c r="Y75" s="47"/>
      <c r="Z75" s="48" t="s">
        <v>126</v>
      </c>
      <c r="AA75" s="10">
        <v>131947.71</v>
      </c>
      <c r="AB75" s="13"/>
      <c r="AC75" s="13"/>
      <c r="AD75" s="49" t="s">
        <v>138</v>
      </c>
    </row>
    <row r="76" spans="1:30" ht="22.5" customHeight="1">
      <c r="A76" s="49" t="s">
        <v>179</v>
      </c>
      <c r="B76" s="11" t="s">
        <v>63</v>
      </c>
      <c r="C76" s="11" t="s">
        <v>125</v>
      </c>
      <c r="D76" s="11" t="s">
        <v>109</v>
      </c>
      <c r="E76" s="11" t="s">
        <v>180</v>
      </c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50"/>
      <c r="W76" s="50"/>
      <c r="X76" s="50"/>
      <c r="Y76" s="50"/>
      <c r="Z76" s="49" t="s">
        <v>179</v>
      </c>
      <c r="AA76" s="13">
        <v>122447.71</v>
      </c>
      <c r="AB76" s="54"/>
      <c r="AC76" s="54"/>
      <c r="AD76" s="51" t="s">
        <v>142</v>
      </c>
    </row>
    <row r="77" spans="1:30" ht="45.75" customHeight="1">
      <c r="A77" s="51" t="s">
        <v>149</v>
      </c>
      <c r="B77" s="52" t="s">
        <v>63</v>
      </c>
      <c r="C77" s="52" t="s">
        <v>125</v>
      </c>
      <c r="D77" s="52" t="s">
        <v>109</v>
      </c>
      <c r="E77" s="52" t="s">
        <v>180</v>
      </c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 t="s">
        <v>150</v>
      </c>
      <c r="U77" s="52"/>
      <c r="V77" s="53"/>
      <c r="W77" s="53"/>
      <c r="X77" s="53"/>
      <c r="Y77" s="53"/>
      <c r="Z77" s="51" t="s">
        <v>149</v>
      </c>
      <c r="AA77" s="54">
        <v>4447.71</v>
      </c>
      <c r="AB77" s="10">
        <v>253123</v>
      </c>
      <c r="AC77" s="10">
        <v>224923</v>
      </c>
      <c r="AD77" s="48" t="s">
        <v>124</v>
      </c>
    </row>
    <row r="78" spans="1:30" ht="55.5" customHeight="1">
      <c r="A78" s="51" t="s">
        <v>142</v>
      </c>
      <c r="B78" s="52" t="s">
        <v>63</v>
      </c>
      <c r="C78" s="52" t="s">
        <v>125</v>
      </c>
      <c r="D78" s="52" t="s">
        <v>109</v>
      </c>
      <c r="E78" s="52" t="s">
        <v>180</v>
      </c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 t="s">
        <v>143</v>
      </c>
      <c r="U78" s="52"/>
      <c r="V78" s="53"/>
      <c r="W78" s="53"/>
      <c r="X78" s="53"/>
      <c r="Y78" s="53"/>
      <c r="Z78" s="51" t="s">
        <v>142</v>
      </c>
      <c r="AA78" s="54">
        <v>118000</v>
      </c>
      <c r="AB78" s="10">
        <v>253123</v>
      </c>
      <c r="AC78" s="10">
        <v>224923</v>
      </c>
      <c r="AD78" s="48" t="s">
        <v>126</v>
      </c>
    </row>
    <row r="79" spans="1:30" ht="39" customHeight="1">
      <c r="A79" s="49" t="s">
        <v>181</v>
      </c>
      <c r="B79" s="11" t="s">
        <v>63</v>
      </c>
      <c r="C79" s="11" t="s">
        <v>125</v>
      </c>
      <c r="D79" s="11" t="s">
        <v>109</v>
      </c>
      <c r="E79" s="11" t="s">
        <v>279</v>
      </c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50"/>
      <c r="W79" s="50"/>
      <c r="X79" s="50"/>
      <c r="Y79" s="50"/>
      <c r="Z79" s="49" t="s">
        <v>264</v>
      </c>
      <c r="AA79" s="13">
        <v>9500</v>
      </c>
      <c r="AB79" s="13">
        <v>253123</v>
      </c>
      <c r="AC79" s="13">
        <v>224923</v>
      </c>
      <c r="AD79" s="49" t="s">
        <v>138</v>
      </c>
    </row>
    <row r="80" spans="1:30" ht="54" customHeight="1">
      <c r="A80" s="51" t="s">
        <v>142</v>
      </c>
      <c r="B80" s="52" t="s">
        <v>63</v>
      </c>
      <c r="C80" s="52" t="s">
        <v>125</v>
      </c>
      <c r="D80" s="52" t="s">
        <v>109</v>
      </c>
      <c r="E80" s="52" t="s">
        <v>279</v>
      </c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 t="s">
        <v>143</v>
      </c>
      <c r="U80" s="52"/>
      <c r="V80" s="53"/>
      <c r="W80" s="53"/>
      <c r="X80" s="53"/>
      <c r="Y80" s="53"/>
      <c r="Z80" s="51" t="s">
        <v>142</v>
      </c>
      <c r="AA80" s="54">
        <v>9500</v>
      </c>
      <c r="AB80" s="13">
        <v>245311</v>
      </c>
      <c r="AC80" s="13">
        <v>217111</v>
      </c>
      <c r="AD80" s="49" t="s">
        <v>179</v>
      </c>
    </row>
    <row r="81" spans="1:30" ht="22.5" customHeight="1" hidden="1">
      <c r="A81" s="48" t="s">
        <v>252</v>
      </c>
      <c r="B81" s="3" t="s">
        <v>63</v>
      </c>
      <c r="C81" s="3" t="s">
        <v>115</v>
      </c>
      <c r="D81" s="3" t="s">
        <v>105</v>
      </c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47"/>
      <c r="W81" s="47"/>
      <c r="X81" s="47"/>
      <c r="Y81" s="47"/>
      <c r="Z81" s="48" t="s">
        <v>252</v>
      </c>
      <c r="AA81" s="10">
        <v>0</v>
      </c>
      <c r="AB81" s="54">
        <v>7812</v>
      </c>
      <c r="AC81" s="54">
        <v>7812</v>
      </c>
      <c r="AD81" s="51" t="s">
        <v>149</v>
      </c>
    </row>
    <row r="82" spans="1:30" ht="32.25" customHeight="1" hidden="1">
      <c r="A82" s="48" t="s">
        <v>253</v>
      </c>
      <c r="B82" s="3" t="s">
        <v>63</v>
      </c>
      <c r="C82" s="3" t="s">
        <v>115</v>
      </c>
      <c r="D82" s="3" t="s">
        <v>115</v>
      </c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47"/>
      <c r="W82" s="47"/>
      <c r="X82" s="47"/>
      <c r="Y82" s="47"/>
      <c r="Z82" s="48" t="s">
        <v>253</v>
      </c>
      <c r="AA82" s="10">
        <v>0</v>
      </c>
      <c r="AB82" s="54">
        <v>237499</v>
      </c>
      <c r="AC82" s="54">
        <v>209299</v>
      </c>
      <c r="AD82" s="51" t="s">
        <v>142</v>
      </c>
    </row>
    <row r="83" spans="1:30" ht="35.25" customHeight="1" hidden="1">
      <c r="A83" s="49" t="s">
        <v>138</v>
      </c>
      <c r="B83" s="11" t="s">
        <v>63</v>
      </c>
      <c r="C83" s="11" t="s">
        <v>115</v>
      </c>
      <c r="D83" s="11" t="s">
        <v>115</v>
      </c>
      <c r="E83" s="11" t="s">
        <v>139</v>
      </c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50"/>
      <c r="W83" s="50"/>
      <c r="X83" s="50"/>
      <c r="Y83" s="50"/>
      <c r="Z83" s="49" t="s">
        <v>138</v>
      </c>
      <c r="AA83" s="13">
        <v>0</v>
      </c>
      <c r="AB83" s="13"/>
      <c r="AC83" s="13"/>
      <c r="AD83" s="49" t="s">
        <v>181</v>
      </c>
    </row>
    <row r="84" spans="1:30" ht="39" customHeight="1" hidden="1">
      <c r="A84" s="49" t="s">
        <v>265</v>
      </c>
      <c r="B84" s="11" t="s">
        <v>63</v>
      </c>
      <c r="C84" s="11" t="s">
        <v>115</v>
      </c>
      <c r="D84" s="11" t="s">
        <v>115</v>
      </c>
      <c r="E84" s="11" t="s">
        <v>266</v>
      </c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50"/>
      <c r="W84" s="50"/>
      <c r="X84" s="50"/>
      <c r="Y84" s="50"/>
      <c r="Z84" s="49" t="s">
        <v>265</v>
      </c>
      <c r="AA84" s="13">
        <v>0</v>
      </c>
      <c r="AB84" s="54"/>
      <c r="AC84" s="54"/>
      <c r="AD84" s="51" t="s">
        <v>142</v>
      </c>
    </row>
    <row r="85" spans="1:30" ht="118.5" customHeight="1" hidden="1">
      <c r="A85" s="51" t="s">
        <v>149</v>
      </c>
      <c r="B85" s="52" t="s">
        <v>63</v>
      </c>
      <c r="C85" s="52" t="s">
        <v>115</v>
      </c>
      <c r="D85" s="52" t="s">
        <v>115</v>
      </c>
      <c r="E85" s="52" t="s">
        <v>266</v>
      </c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 t="s">
        <v>150</v>
      </c>
      <c r="U85" s="52"/>
      <c r="V85" s="53"/>
      <c r="W85" s="53"/>
      <c r="X85" s="53"/>
      <c r="Y85" s="53"/>
      <c r="Z85" s="51" t="s">
        <v>149</v>
      </c>
      <c r="AA85" s="54">
        <v>0</v>
      </c>
      <c r="AB85" s="10">
        <v>380000</v>
      </c>
      <c r="AC85" s="10">
        <v>380000</v>
      </c>
      <c r="AD85" s="48" t="s">
        <v>127</v>
      </c>
    </row>
    <row r="86" spans="1:30" ht="42" customHeight="1">
      <c r="A86" s="48" t="s">
        <v>254</v>
      </c>
      <c r="B86" s="3" t="s">
        <v>63</v>
      </c>
      <c r="C86" s="3" t="s">
        <v>255</v>
      </c>
      <c r="D86" s="3" t="s">
        <v>105</v>
      </c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47"/>
      <c r="W86" s="47"/>
      <c r="X86" s="47"/>
      <c r="Y86" s="47"/>
      <c r="Z86" s="48" t="s">
        <v>254</v>
      </c>
      <c r="AA86" s="10">
        <v>150000</v>
      </c>
      <c r="AB86" s="10">
        <v>380000</v>
      </c>
      <c r="AC86" s="10">
        <v>380000</v>
      </c>
      <c r="AD86" s="48" t="s">
        <v>128</v>
      </c>
    </row>
    <row r="87" spans="1:30" ht="23.25" customHeight="1">
      <c r="A87" s="48" t="s">
        <v>256</v>
      </c>
      <c r="B87" s="3" t="s">
        <v>63</v>
      </c>
      <c r="C87" s="3" t="s">
        <v>255</v>
      </c>
      <c r="D87" s="3" t="s">
        <v>104</v>
      </c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47"/>
      <c r="W87" s="47"/>
      <c r="X87" s="47"/>
      <c r="Y87" s="47"/>
      <c r="Z87" s="48" t="s">
        <v>256</v>
      </c>
      <c r="AA87" s="10">
        <v>150000</v>
      </c>
      <c r="AB87" s="13">
        <v>380000</v>
      </c>
      <c r="AC87" s="13">
        <v>380000</v>
      </c>
      <c r="AD87" s="49" t="s">
        <v>138</v>
      </c>
    </row>
    <row r="88" spans="1:30" ht="32.25" customHeight="1">
      <c r="A88" s="49" t="s">
        <v>138</v>
      </c>
      <c r="B88" s="11" t="s">
        <v>63</v>
      </c>
      <c r="C88" s="11" t="s">
        <v>255</v>
      </c>
      <c r="D88" s="11" t="s">
        <v>104</v>
      </c>
      <c r="E88" s="11" t="s">
        <v>139</v>
      </c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50"/>
      <c r="W88" s="50"/>
      <c r="X88" s="50"/>
      <c r="Y88" s="50"/>
      <c r="Z88" s="49" t="s">
        <v>138</v>
      </c>
      <c r="AA88" s="13">
        <v>150000</v>
      </c>
      <c r="AB88" s="13">
        <v>380000</v>
      </c>
      <c r="AC88" s="13">
        <v>380000</v>
      </c>
      <c r="AD88" s="49" t="s">
        <v>182</v>
      </c>
    </row>
    <row r="89" spans="1:30" ht="65.25" customHeight="1">
      <c r="A89" s="49" t="s">
        <v>267</v>
      </c>
      <c r="B89" s="11" t="s">
        <v>63</v>
      </c>
      <c r="C89" s="11" t="s">
        <v>255</v>
      </c>
      <c r="D89" s="11" t="s">
        <v>104</v>
      </c>
      <c r="E89" s="11" t="s">
        <v>268</v>
      </c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50"/>
      <c r="W89" s="50"/>
      <c r="X89" s="50"/>
      <c r="Y89" s="50"/>
      <c r="Z89" s="49" t="s">
        <v>267</v>
      </c>
      <c r="AA89" s="13">
        <v>150000</v>
      </c>
      <c r="AB89" s="54">
        <v>380000</v>
      </c>
      <c r="AC89" s="54">
        <v>380000</v>
      </c>
      <c r="AD89" s="51" t="s">
        <v>184</v>
      </c>
    </row>
    <row r="90" spans="1:30" ht="47.25" customHeight="1">
      <c r="A90" s="51" t="s">
        <v>142</v>
      </c>
      <c r="B90" s="52" t="s">
        <v>63</v>
      </c>
      <c r="C90" s="52" t="s">
        <v>255</v>
      </c>
      <c r="D90" s="52" t="s">
        <v>104</v>
      </c>
      <c r="E90" s="52" t="s">
        <v>268</v>
      </c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52" t="s">
        <v>143</v>
      </c>
      <c r="U90" s="52"/>
      <c r="V90" s="53"/>
      <c r="W90" s="53"/>
      <c r="X90" s="53"/>
      <c r="Y90" s="53"/>
      <c r="Z90" s="51" t="s">
        <v>142</v>
      </c>
      <c r="AA90" s="54">
        <v>150000</v>
      </c>
      <c r="AB90" s="10">
        <v>95192</v>
      </c>
      <c r="AC90" s="10">
        <v>95192</v>
      </c>
      <c r="AD90" s="48" t="s">
        <v>129</v>
      </c>
    </row>
    <row r="91" spans="1:30" ht="27.75" customHeight="1">
      <c r="A91" s="48" t="s">
        <v>127</v>
      </c>
      <c r="B91" s="3" t="s">
        <v>63</v>
      </c>
      <c r="C91" s="3" t="s">
        <v>120</v>
      </c>
      <c r="D91" s="3" t="s">
        <v>105</v>
      </c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47"/>
      <c r="W91" s="47"/>
      <c r="X91" s="47"/>
      <c r="Y91" s="47"/>
      <c r="Z91" s="48" t="s">
        <v>127</v>
      </c>
      <c r="AA91" s="10">
        <v>449775.02</v>
      </c>
      <c r="AB91" s="10">
        <v>95192</v>
      </c>
      <c r="AC91" s="10">
        <v>95192</v>
      </c>
      <c r="AD91" s="48" t="s">
        <v>131</v>
      </c>
    </row>
    <row r="92" spans="1:30" ht="25.5" customHeight="1">
      <c r="A92" s="48" t="s">
        <v>128</v>
      </c>
      <c r="B92" s="3" t="s">
        <v>63</v>
      </c>
      <c r="C92" s="3" t="s">
        <v>120</v>
      </c>
      <c r="D92" s="3" t="s">
        <v>104</v>
      </c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47"/>
      <c r="W92" s="47"/>
      <c r="X92" s="47"/>
      <c r="Y92" s="47"/>
      <c r="Z92" s="48" t="s">
        <v>128</v>
      </c>
      <c r="AA92" s="10">
        <v>449775.02</v>
      </c>
      <c r="AB92" s="13">
        <v>95192</v>
      </c>
      <c r="AC92" s="13">
        <v>95192</v>
      </c>
      <c r="AD92" s="49" t="s">
        <v>138</v>
      </c>
    </row>
    <row r="93" spans="1:30" ht="62.25" customHeight="1">
      <c r="A93" s="49" t="s">
        <v>182</v>
      </c>
      <c r="B93" s="11" t="s">
        <v>63</v>
      </c>
      <c r="C93" s="11" t="s">
        <v>120</v>
      </c>
      <c r="D93" s="11" t="s">
        <v>104</v>
      </c>
      <c r="E93" s="11" t="s">
        <v>183</v>
      </c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50"/>
      <c r="W93" s="50"/>
      <c r="X93" s="50"/>
      <c r="Y93" s="50"/>
      <c r="Z93" s="49" t="s">
        <v>182</v>
      </c>
      <c r="AA93" s="13">
        <f>AA92</f>
        <v>449775.02</v>
      </c>
      <c r="AB93" s="54">
        <v>95192</v>
      </c>
      <c r="AC93" s="54">
        <v>95192</v>
      </c>
      <c r="AD93" s="51" t="s">
        <v>142</v>
      </c>
    </row>
    <row r="94" spans="1:27" ht="36.75" customHeight="1">
      <c r="A94" s="51" t="s">
        <v>184</v>
      </c>
      <c r="B94" s="52" t="s">
        <v>63</v>
      </c>
      <c r="C94" s="52" t="s">
        <v>120</v>
      </c>
      <c r="D94" s="52" t="s">
        <v>104</v>
      </c>
      <c r="E94" s="52" t="s">
        <v>183</v>
      </c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 t="s">
        <v>185</v>
      </c>
      <c r="U94" s="52"/>
      <c r="V94" s="53"/>
      <c r="W94" s="53"/>
      <c r="X94" s="53"/>
      <c r="Y94" s="53"/>
      <c r="Z94" s="51" t="s">
        <v>184</v>
      </c>
      <c r="AA94" s="54">
        <f>AA92</f>
        <v>449775.02</v>
      </c>
    </row>
    <row r="95" spans="1:27" ht="34.5" customHeight="1">
      <c r="A95" s="48" t="s">
        <v>129</v>
      </c>
      <c r="B95" s="3" t="s">
        <v>63</v>
      </c>
      <c r="C95" s="3" t="s">
        <v>130</v>
      </c>
      <c r="D95" s="3" t="s">
        <v>105</v>
      </c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47"/>
      <c r="W95" s="47"/>
      <c r="X95" s="47"/>
      <c r="Y95" s="47"/>
      <c r="Z95" s="48" t="s">
        <v>129</v>
      </c>
      <c r="AA95" s="10">
        <v>111080</v>
      </c>
    </row>
    <row r="96" spans="1:27" ht="30.75" customHeight="1">
      <c r="A96" s="48" t="s">
        <v>131</v>
      </c>
      <c r="B96" s="3" t="s">
        <v>63</v>
      </c>
      <c r="C96" s="3" t="s">
        <v>130</v>
      </c>
      <c r="D96" s="3" t="s">
        <v>104</v>
      </c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47"/>
      <c r="W96" s="47"/>
      <c r="X96" s="47"/>
      <c r="Y96" s="47"/>
      <c r="Z96" s="48" t="s">
        <v>131</v>
      </c>
      <c r="AA96" s="10">
        <v>111080</v>
      </c>
    </row>
    <row r="97" spans="1:27" ht="42.75" customHeight="1">
      <c r="A97" s="49" t="s">
        <v>186</v>
      </c>
      <c r="B97" s="11" t="s">
        <v>63</v>
      </c>
      <c r="C97" s="11" t="s">
        <v>130</v>
      </c>
      <c r="D97" s="11" t="s">
        <v>104</v>
      </c>
      <c r="E97" s="11" t="s">
        <v>187</v>
      </c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50"/>
      <c r="W97" s="50"/>
      <c r="X97" s="50"/>
      <c r="Y97" s="50"/>
      <c r="Z97" s="49" t="s">
        <v>186</v>
      </c>
      <c r="AA97" s="13">
        <v>111080</v>
      </c>
    </row>
    <row r="98" spans="1:27" ht="61.5" customHeight="1">
      <c r="A98" s="51" t="s">
        <v>142</v>
      </c>
      <c r="B98" s="52" t="s">
        <v>63</v>
      </c>
      <c r="C98" s="52" t="s">
        <v>130</v>
      </c>
      <c r="D98" s="52" t="s">
        <v>104</v>
      </c>
      <c r="E98" s="52" t="s">
        <v>187</v>
      </c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52"/>
      <c r="R98" s="52"/>
      <c r="S98" s="52"/>
      <c r="T98" s="52" t="s">
        <v>143</v>
      </c>
      <c r="U98" s="52"/>
      <c r="V98" s="53"/>
      <c r="W98" s="53"/>
      <c r="X98" s="53"/>
      <c r="Y98" s="53"/>
      <c r="Z98" s="51" t="s">
        <v>142</v>
      </c>
      <c r="AA98" s="54">
        <v>111080</v>
      </c>
    </row>
  </sheetData>
  <sheetProtection/>
  <mergeCells count="18">
    <mergeCell ref="AD5:AD6"/>
    <mergeCell ref="A1:AA1"/>
    <mergeCell ref="Z5:Z6"/>
    <mergeCell ref="AA5:AA6"/>
    <mergeCell ref="AB5:AB6"/>
    <mergeCell ref="AC5:AC6"/>
    <mergeCell ref="A2:AD2"/>
    <mergeCell ref="A5:A6"/>
    <mergeCell ref="B5:B6"/>
    <mergeCell ref="C5:C6"/>
    <mergeCell ref="V5:V6"/>
    <mergeCell ref="W5:W6"/>
    <mergeCell ref="X5:X6"/>
    <mergeCell ref="Y5:Y6"/>
    <mergeCell ref="D5:D6"/>
    <mergeCell ref="E5:S6"/>
    <mergeCell ref="T5:T6"/>
    <mergeCell ref="U5:U6"/>
  </mergeCells>
  <printOptions/>
  <pageMargins left="0.24" right="0.16" top="0.24" bottom="0.25" header="0.5" footer="0.17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17"/>
  <sheetViews>
    <sheetView zoomScalePageLayoutView="0" workbookViewId="0" topLeftCell="A4">
      <selection activeCell="I13" sqref="I13"/>
    </sheetView>
  </sheetViews>
  <sheetFormatPr defaultColWidth="9.140625" defaultRowHeight="12.75"/>
  <cols>
    <col min="1" max="1" width="5.00390625" style="0" customWidth="1"/>
    <col min="2" max="2" width="4.140625" style="0" customWidth="1"/>
    <col min="3" max="3" width="4.28125" style="0" customWidth="1"/>
    <col min="4" max="4" width="3.57421875" style="0" customWidth="1"/>
    <col min="5" max="5" width="3.7109375" style="0" customWidth="1"/>
    <col min="6" max="6" width="4.7109375" style="0" customWidth="1"/>
    <col min="7" max="7" width="5.28125" style="0" customWidth="1"/>
    <col min="8" max="8" width="4.8515625" style="0" customWidth="1"/>
    <col min="9" max="9" width="38.8515625" style="0" customWidth="1"/>
    <col min="10" max="10" width="13.57421875" style="0" customWidth="1"/>
    <col min="11" max="19" width="0" style="0" hidden="1" customWidth="1"/>
    <col min="20" max="20" width="7.28125" style="0" hidden="1" customWidth="1"/>
    <col min="21" max="26" width="0" style="0" hidden="1" customWidth="1"/>
    <col min="27" max="27" width="20.421875" style="0" hidden="1" customWidth="1"/>
  </cols>
  <sheetData>
    <row r="1" spans="1:27" ht="55.5" customHeight="1">
      <c r="A1" s="114" t="s">
        <v>273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</row>
    <row r="2" spans="1:10" ht="86.25" customHeight="1">
      <c r="A2" s="131" t="s">
        <v>280</v>
      </c>
      <c r="B2" s="131"/>
      <c r="C2" s="131"/>
      <c r="D2" s="131"/>
      <c r="E2" s="131"/>
      <c r="F2" s="131"/>
      <c r="G2" s="131"/>
      <c r="H2" s="131"/>
      <c r="I2" s="131"/>
      <c r="J2" s="131"/>
    </row>
    <row r="3" spans="1:10" ht="15.75">
      <c r="A3" s="132"/>
      <c r="B3" s="132"/>
      <c r="C3" s="132"/>
      <c r="D3" s="132"/>
      <c r="E3" s="132"/>
      <c r="F3" s="132"/>
      <c r="G3" s="132"/>
      <c r="H3" s="132"/>
      <c r="I3" s="132"/>
      <c r="J3" s="132"/>
    </row>
    <row r="4" spans="1:10" ht="47.25">
      <c r="A4" s="133" t="s">
        <v>189</v>
      </c>
      <c r="B4" s="134"/>
      <c r="C4" s="134"/>
      <c r="D4" s="134"/>
      <c r="E4" s="134"/>
      <c r="F4" s="134"/>
      <c r="G4" s="134"/>
      <c r="H4" s="135"/>
      <c r="I4" s="57" t="s">
        <v>190</v>
      </c>
      <c r="J4" s="17" t="s">
        <v>191</v>
      </c>
    </row>
    <row r="5" spans="1:10" ht="47.25">
      <c r="A5" s="58" t="s">
        <v>63</v>
      </c>
      <c r="B5" s="123"/>
      <c r="C5" s="123"/>
      <c r="D5" s="123"/>
      <c r="E5" s="123"/>
      <c r="F5" s="123"/>
      <c r="G5" s="123"/>
      <c r="H5" s="124"/>
      <c r="I5" s="57" t="s">
        <v>64</v>
      </c>
      <c r="J5" s="62">
        <f>J6</f>
        <v>152734.45999999996</v>
      </c>
    </row>
    <row r="6" spans="1:10" ht="47.25">
      <c r="A6" s="58" t="s">
        <v>63</v>
      </c>
      <c r="B6" s="59" t="s">
        <v>104</v>
      </c>
      <c r="C6" s="59" t="s">
        <v>105</v>
      </c>
      <c r="D6" s="59" t="s">
        <v>105</v>
      </c>
      <c r="E6" s="59" t="s">
        <v>105</v>
      </c>
      <c r="F6" s="59" t="s">
        <v>105</v>
      </c>
      <c r="G6" s="59" t="s">
        <v>192</v>
      </c>
      <c r="H6" s="60" t="s">
        <v>193</v>
      </c>
      <c r="I6" s="61" t="s">
        <v>194</v>
      </c>
      <c r="J6" s="62">
        <f>J8</f>
        <v>152734.45999999996</v>
      </c>
    </row>
    <row r="7" spans="1:10" ht="15.75">
      <c r="A7" s="125"/>
      <c r="B7" s="126"/>
      <c r="C7" s="126"/>
      <c r="D7" s="126"/>
      <c r="E7" s="126"/>
      <c r="F7" s="126"/>
      <c r="G7" s="126"/>
      <c r="H7" s="126"/>
      <c r="I7" s="126"/>
      <c r="J7" s="127"/>
    </row>
    <row r="8" spans="1:10" ht="28.5">
      <c r="A8" s="71" t="s">
        <v>63</v>
      </c>
      <c r="B8" s="72" t="s">
        <v>104</v>
      </c>
      <c r="C8" s="72" t="s">
        <v>125</v>
      </c>
      <c r="D8" s="72" t="s">
        <v>105</v>
      </c>
      <c r="E8" s="72" t="s">
        <v>105</v>
      </c>
      <c r="F8" s="72" t="s">
        <v>105</v>
      </c>
      <c r="G8" s="72" t="s">
        <v>192</v>
      </c>
      <c r="H8" s="73" t="s">
        <v>164</v>
      </c>
      <c r="I8" s="74" t="s">
        <v>195</v>
      </c>
      <c r="J8" s="75">
        <f>J15+J10</f>
        <v>152734.45999999996</v>
      </c>
    </row>
    <row r="9" spans="1:10" ht="15">
      <c r="A9" s="128"/>
      <c r="B9" s="129"/>
      <c r="C9" s="129"/>
      <c r="D9" s="129"/>
      <c r="E9" s="129"/>
      <c r="F9" s="129"/>
      <c r="G9" s="129"/>
      <c r="H9" s="129"/>
      <c r="I9" s="129"/>
      <c r="J9" s="130"/>
    </row>
    <row r="10" spans="1:10" ht="28.5">
      <c r="A10" s="76" t="s">
        <v>63</v>
      </c>
      <c r="B10" s="77" t="s">
        <v>104</v>
      </c>
      <c r="C10" s="77" t="s">
        <v>125</v>
      </c>
      <c r="D10" s="77" t="s">
        <v>105</v>
      </c>
      <c r="E10" s="77" t="s">
        <v>105</v>
      </c>
      <c r="F10" s="77" t="s">
        <v>105</v>
      </c>
      <c r="G10" s="77" t="s">
        <v>192</v>
      </c>
      <c r="H10" s="78" t="s">
        <v>164</v>
      </c>
      <c r="I10" s="74" t="s">
        <v>196</v>
      </c>
      <c r="J10" s="75">
        <f>J11</f>
        <v>-6092165.46</v>
      </c>
    </row>
    <row r="11" spans="1:10" ht="30">
      <c r="A11" s="76" t="s">
        <v>63</v>
      </c>
      <c r="B11" s="77" t="s">
        <v>104</v>
      </c>
      <c r="C11" s="77" t="s">
        <v>125</v>
      </c>
      <c r="D11" s="77" t="s">
        <v>107</v>
      </c>
      <c r="E11" s="77" t="s">
        <v>105</v>
      </c>
      <c r="F11" s="77" t="s">
        <v>105</v>
      </c>
      <c r="G11" s="77" t="s">
        <v>192</v>
      </c>
      <c r="H11" s="78" t="s">
        <v>164</v>
      </c>
      <c r="I11" s="79" t="s">
        <v>197</v>
      </c>
      <c r="J11" s="75">
        <f>J12</f>
        <v>-6092165.46</v>
      </c>
    </row>
    <row r="12" spans="1:10" ht="30">
      <c r="A12" s="76" t="s">
        <v>63</v>
      </c>
      <c r="B12" s="77" t="s">
        <v>104</v>
      </c>
      <c r="C12" s="77" t="s">
        <v>125</v>
      </c>
      <c r="D12" s="77" t="s">
        <v>107</v>
      </c>
      <c r="E12" s="77" t="s">
        <v>104</v>
      </c>
      <c r="F12" s="77" t="s">
        <v>105</v>
      </c>
      <c r="G12" s="77" t="s">
        <v>192</v>
      </c>
      <c r="H12" s="78" t="s">
        <v>198</v>
      </c>
      <c r="I12" s="79" t="s">
        <v>199</v>
      </c>
      <c r="J12" s="75">
        <f>J13</f>
        <v>-6092165.46</v>
      </c>
    </row>
    <row r="13" spans="1:10" ht="30">
      <c r="A13" s="76" t="s">
        <v>63</v>
      </c>
      <c r="B13" s="77" t="s">
        <v>104</v>
      </c>
      <c r="C13" s="77" t="s">
        <v>125</v>
      </c>
      <c r="D13" s="77" t="s">
        <v>107</v>
      </c>
      <c r="E13" s="77" t="s">
        <v>104</v>
      </c>
      <c r="F13" s="77" t="s">
        <v>120</v>
      </c>
      <c r="G13" s="77" t="s">
        <v>192</v>
      </c>
      <c r="H13" s="78" t="s">
        <v>198</v>
      </c>
      <c r="I13" s="79" t="s">
        <v>200</v>
      </c>
      <c r="J13" s="80">
        <f>-прил2!C8</f>
        <v>-6092165.46</v>
      </c>
    </row>
    <row r="14" spans="1:10" ht="28.5">
      <c r="A14" s="76" t="s">
        <v>63</v>
      </c>
      <c r="B14" s="77" t="s">
        <v>104</v>
      </c>
      <c r="C14" s="77" t="s">
        <v>125</v>
      </c>
      <c r="D14" s="77" t="s">
        <v>105</v>
      </c>
      <c r="E14" s="77" t="s">
        <v>105</v>
      </c>
      <c r="F14" s="77" t="s">
        <v>105</v>
      </c>
      <c r="G14" s="77" t="s">
        <v>192</v>
      </c>
      <c r="H14" s="78" t="s">
        <v>201</v>
      </c>
      <c r="I14" s="74" t="s">
        <v>202</v>
      </c>
      <c r="J14" s="75">
        <f>прил4!AA8</f>
        <v>6244899.92</v>
      </c>
    </row>
    <row r="15" spans="1:10" ht="30">
      <c r="A15" s="76" t="s">
        <v>63</v>
      </c>
      <c r="B15" s="77" t="s">
        <v>104</v>
      </c>
      <c r="C15" s="77" t="s">
        <v>125</v>
      </c>
      <c r="D15" s="77" t="s">
        <v>107</v>
      </c>
      <c r="E15" s="77" t="s">
        <v>105</v>
      </c>
      <c r="F15" s="77" t="s">
        <v>105</v>
      </c>
      <c r="G15" s="77" t="s">
        <v>192</v>
      </c>
      <c r="H15" s="78" t="s">
        <v>201</v>
      </c>
      <c r="I15" s="79" t="s">
        <v>203</v>
      </c>
      <c r="J15" s="75">
        <f>J14</f>
        <v>6244899.92</v>
      </c>
    </row>
    <row r="16" spans="1:10" ht="30">
      <c r="A16" s="76" t="s">
        <v>63</v>
      </c>
      <c r="B16" s="77" t="s">
        <v>104</v>
      </c>
      <c r="C16" s="77" t="s">
        <v>125</v>
      </c>
      <c r="D16" s="77" t="s">
        <v>107</v>
      </c>
      <c r="E16" s="77" t="s">
        <v>104</v>
      </c>
      <c r="F16" s="77" t="s">
        <v>105</v>
      </c>
      <c r="G16" s="77" t="s">
        <v>192</v>
      </c>
      <c r="H16" s="78" t="s">
        <v>204</v>
      </c>
      <c r="I16" s="79" t="s">
        <v>205</v>
      </c>
      <c r="J16" s="75">
        <f>J17</f>
        <v>6244899.92</v>
      </c>
    </row>
    <row r="17" spans="1:10" ht="30">
      <c r="A17" s="76" t="s">
        <v>63</v>
      </c>
      <c r="B17" s="77" t="s">
        <v>104</v>
      </c>
      <c r="C17" s="77" t="s">
        <v>125</v>
      </c>
      <c r="D17" s="77" t="s">
        <v>107</v>
      </c>
      <c r="E17" s="77" t="s">
        <v>104</v>
      </c>
      <c r="F17" s="77" t="s">
        <v>120</v>
      </c>
      <c r="G17" s="77" t="s">
        <v>192</v>
      </c>
      <c r="H17" s="78" t="s">
        <v>204</v>
      </c>
      <c r="I17" s="79" t="s">
        <v>206</v>
      </c>
      <c r="J17" s="81">
        <f>J15</f>
        <v>6244899.92</v>
      </c>
    </row>
  </sheetData>
  <sheetProtection/>
  <mergeCells count="7">
    <mergeCell ref="B5:H5"/>
    <mergeCell ref="A7:J7"/>
    <mergeCell ref="A9:J9"/>
    <mergeCell ref="A1:AA1"/>
    <mergeCell ref="A2:J2"/>
    <mergeCell ref="A3:J3"/>
    <mergeCell ref="A4:H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16"/>
  <sheetViews>
    <sheetView tabSelected="1" zoomScalePageLayoutView="0" workbookViewId="0" topLeftCell="A1">
      <selection activeCell="I6" sqref="I6"/>
    </sheetView>
  </sheetViews>
  <sheetFormatPr defaultColWidth="9.140625" defaultRowHeight="12.75"/>
  <cols>
    <col min="1" max="1" width="4.00390625" style="0" customWidth="1"/>
    <col min="2" max="2" width="4.57421875" style="0" customWidth="1"/>
    <col min="3" max="4" width="4.28125" style="0" customWidth="1"/>
    <col min="5" max="5" width="4.00390625" style="0" customWidth="1"/>
    <col min="6" max="6" width="5.421875" style="0" customWidth="1"/>
    <col min="7" max="7" width="4.8515625" style="0" customWidth="1"/>
    <col min="8" max="8" width="48.00390625" style="0" customWidth="1"/>
    <col min="9" max="9" width="14.140625" style="0" customWidth="1"/>
    <col min="10" max="10" width="0.13671875" style="0" hidden="1" customWidth="1"/>
    <col min="11" max="12" width="9.140625" style="0" hidden="1" customWidth="1"/>
    <col min="13" max="13" width="6.140625" style="0" hidden="1" customWidth="1"/>
    <col min="14" max="26" width="9.140625" style="0" hidden="1" customWidth="1"/>
    <col min="27" max="27" width="0.13671875" style="0" hidden="1" customWidth="1"/>
  </cols>
  <sheetData>
    <row r="1" spans="1:27" ht="52.5" customHeight="1">
      <c r="A1" s="114" t="s">
        <v>274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</row>
    <row r="2" spans="1:9" ht="112.5" customHeight="1">
      <c r="A2" s="131" t="s">
        <v>281</v>
      </c>
      <c r="B2" s="131"/>
      <c r="C2" s="131"/>
      <c r="D2" s="131"/>
      <c r="E2" s="131"/>
      <c r="F2" s="131"/>
      <c r="G2" s="131"/>
      <c r="H2" s="131"/>
      <c r="I2" s="131"/>
    </row>
    <row r="3" spans="1:9" ht="19.5" customHeight="1">
      <c r="A3" s="132"/>
      <c r="B3" s="132"/>
      <c r="C3" s="132"/>
      <c r="D3" s="132"/>
      <c r="E3" s="132"/>
      <c r="F3" s="132"/>
      <c r="G3" s="132"/>
      <c r="H3" s="132"/>
      <c r="I3" s="132"/>
    </row>
    <row r="4" spans="1:9" ht="61.5" customHeight="1">
      <c r="A4" s="136" t="s">
        <v>189</v>
      </c>
      <c r="B4" s="136"/>
      <c r="C4" s="136"/>
      <c r="D4" s="136"/>
      <c r="E4" s="136"/>
      <c r="F4" s="136"/>
      <c r="G4" s="136"/>
      <c r="H4" s="16" t="s">
        <v>190</v>
      </c>
      <c r="I4" s="63" t="s">
        <v>57</v>
      </c>
    </row>
    <row r="5" spans="1:9" ht="32.25" customHeight="1">
      <c r="A5" s="64" t="s">
        <v>104</v>
      </c>
      <c r="B5" s="64" t="s">
        <v>105</v>
      </c>
      <c r="C5" s="64" t="s">
        <v>105</v>
      </c>
      <c r="D5" s="64" t="s">
        <v>105</v>
      </c>
      <c r="E5" s="64" t="s">
        <v>105</v>
      </c>
      <c r="F5" s="64" t="s">
        <v>192</v>
      </c>
      <c r="G5" s="64" t="s">
        <v>193</v>
      </c>
      <c r="H5" s="65" t="s">
        <v>194</v>
      </c>
      <c r="I5" s="66">
        <f>I7</f>
        <v>152734.45999999996</v>
      </c>
    </row>
    <row r="6" spans="1:27" s="143" customFormat="1" ht="19.5" customHeight="1">
      <c r="A6" s="141"/>
      <c r="B6" s="142"/>
      <c r="C6" s="142"/>
      <c r="D6" s="142"/>
      <c r="E6" s="142"/>
      <c r="F6" s="142"/>
      <c r="G6" s="142"/>
      <c r="H6" s="142"/>
      <c r="I6" s="144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</row>
    <row r="7" spans="1:9" s="68" customFormat="1" ht="41.25" customHeight="1">
      <c r="A7" s="64" t="s">
        <v>104</v>
      </c>
      <c r="B7" s="64" t="s">
        <v>125</v>
      </c>
      <c r="C7" s="64" t="s">
        <v>105</v>
      </c>
      <c r="D7" s="64" t="s">
        <v>105</v>
      </c>
      <c r="E7" s="64" t="s">
        <v>105</v>
      </c>
      <c r="F7" s="64" t="s">
        <v>192</v>
      </c>
      <c r="G7" s="64" t="s">
        <v>164</v>
      </c>
      <c r="H7" s="65" t="s">
        <v>195</v>
      </c>
      <c r="I7" s="67">
        <f>I14+I9</f>
        <v>152734.45999999996</v>
      </c>
    </row>
    <row r="8" spans="1:27" s="139" customFormat="1" ht="19.5" customHeight="1">
      <c r="A8" s="137"/>
      <c r="B8" s="138"/>
      <c r="C8" s="138"/>
      <c r="D8" s="138"/>
      <c r="E8" s="138"/>
      <c r="F8" s="138"/>
      <c r="G8" s="138"/>
      <c r="H8" s="138"/>
      <c r="I8" s="140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  <c r="AA8" s="138"/>
    </row>
    <row r="9" spans="1:9" s="68" customFormat="1" ht="19.5" customHeight="1">
      <c r="A9" s="56" t="s">
        <v>104</v>
      </c>
      <c r="B9" s="56" t="s">
        <v>125</v>
      </c>
      <c r="C9" s="56" t="s">
        <v>105</v>
      </c>
      <c r="D9" s="56" t="s">
        <v>105</v>
      </c>
      <c r="E9" s="56" t="s">
        <v>105</v>
      </c>
      <c r="F9" s="56" t="s">
        <v>192</v>
      </c>
      <c r="G9" s="56" t="s">
        <v>164</v>
      </c>
      <c r="H9" s="65" t="s">
        <v>196</v>
      </c>
      <c r="I9" s="67">
        <f>I10</f>
        <v>-6092165.46</v>
      </c>
    </row>
    <row r="10" spans="1:9" s="68" customFormat="1" ht="24.75" customHeight="1">
      <c r="A10" s="56" t="s">
        <v>104</v>
      </c>
      <c r="B10" s="56" t="s">
        <v>125</v>
      </c>
      <c r="C10" s="56" t="s">
        <v>107</v>
      </c>
      <c r="D10" s="56" t="s">
        <v>105</v>
      </c>
      <c r="E10" s="56" t="s">
        <v>105</v>
      </c>
      <c r="F10" s="56" t="s">
        <v>192</v>
      </c>
      <c r="G10" s="56" t="s">
        <v>164</v>
      </c>
      <c r="H10" s="69" t="s">
        <v>197</v>
      </c>
      <c r="I10" s="67">
        <f>I11</f>
        <v>-6092165.46</v>
      </c>
    </row>
    <row r="11" spans="1:9" s="68" customFormat="1" ht="32.25" customHeight="1">
      <c r="A11" s="56" t="s">
        <v>104</v>
      </c>
      <c r="B11" s="56" t="s">
        <v>125</v>
      </c>
      <c r="C11" s="56" t="s">
        <v>107</v>
      </c>
      <c r="D11" s="56" t="s">
        <v>104</v>
      </c>
      <c r="E11" s="56" t="s">
        <v>105</v>
      </c>
      <c r="F11" s="56" t="s">
        <v>192</v>
      </c>
      <c r="G11" s="56" t="s">
        <v>198</v>
      </c>
      <c r="H11" s="69" t="s">
        <v>199</v>
      </c>
      <c r="I11" s="67">
        <f>I12</f>
        <v>-6092165.46</v>
      </c>
    </row>
    <row r="12" spans="1:9" s="68" customFormat="1" ht="33.75" customHeight="1">
      <c r="A12" s="56" t="s">
        <v>104</v>
      </c>
      <c r="B12" s="56" t="s">
        <v>125</v>
      </c>
      <c r="C12" s="56" t="s">
        <v>107</v>
      </c>
      <c r="D12" s="56" t="s">
        <v>104</v>
      </c>
      <c r="E12" s="56" t="s">
        <v>120</v>
      </c>
      <c r="F12" s="56" t="s">
        <v>192</v>
      </c>
      <c r="G12" s="56" t="s">
        <v>198</v>
      </c>
      <c r="H12" s="69" t="s">
        <v>200</v>
      </c>
      <c r="I12" s="67">
        <f>прил5!J13</f>
        <v>-6092165.46</v>
      </c>
    </row>
    <row r="13" spans="1:9" s="68" customFormat="1" ht="19.5" customHeight="1">
      <c r="A13" s="56" t="s">
        <v>104</v>
      </c>
      <c r="B13" s="56" t="s">
        <v>125</v>
      </c>
      <c r="C13" s="56" t="s">
        <v>105</v>
      </c>
      <c r="D13" s="56" t="s">
        <v>105</v>
      </c>
      <c r="E13" s="56" t="s">
        <v>105</v>
      </c>
      <c r="F13" s="56" t="s">
        <v>192</v>
      </c>
      <c r="G13" s="56" t="s">
        <v>201</v>
      </c>
      <c r="H13" s="65" t="s">
        <v>202</v>
      </c>
      <c r="I13" s="67">
        <f>I14</f>
        <v>6244899.92</v>
      </c>
    </row>
    <row r="14" spans="1:9" s="68" customFormat="1" ht="19.5" customHeight="1">
      <c r="A14" s="56" t="s">
        <v>104</v>
      </c>
      <c r="B14" s="56" t="s">
        <v>125</v>
      </c>
      <c r="C14" s="56" t="s">
        <v>107</v>
      </c>
      <c r="D14" s="56" t="s">
        <v>105</v>
      </c>
      <c r="E14" s="56" t="s">
        <v>105</v>
      </c>
      <c r="F14" s="56" t="s">
        <v>192</v>
      </c>
      <c r="G14" s="56" t="s">
        <v>201</v>
      </c>
      <c r="H14" s="69" t="s">
        <v>203</v>
      </c>
      <c r="I14" s="67">
        <f>I15</f>
        <v>6244899.92</v>
      </c>
    </row>
    <row r="15" spans="1:9" s="68" customFormat="1" ht="37.5" customHeight="1">
      <c r="A15" s="56" t="s">
        <v>104</v>
      </c>
      <c r="B15" s="56" t="s">
        <v>125</v>
      </c>
      <c r="C15" s="56" t="s">
        <v>107</v>
      </c>
      <c r="D15" s="56" t="s">
        <v>104</v>
      </c>
      <c r="E15" s="56" t="s">
        <v>105</v>
      </c>
      <c r="F15" s="56" t="s">
        <v>192</v>
      </c>
      <c r="G15" s="56" t="s">
        <v>204</v>
      </c>
      <c r="H15" s="69" t="s">
        <v>205</v>
      </c>
      <c r="I15" s="67">
        <f>I16</f>
        <v>6244899.92</v>
      </c>
    </row>
    <row r="16" spans="1:9" s="68" customFormat="1" ht="33.75" customHeight="1">
      <c r="A16" s="56" t="s">
        <v>104</v>
      </c>
      <c r="B16" s="56" t="s">
        <v>125</v>
      </c>
      <c r="C16" s="56" t="s">
        <v>107</v>
      </c>
      <c r="D16" s="56" t="s">
        <v>104</v>
      </c>
      <c r="E16" s="56" t="s">
        <v>120</v>
      </c>
      <c r="F16" s="56" t="s">
        <v>192</v>
      </c>
      <c r="G16" s="56" t="s">
        <v>204</v>
      </c>
      <c r="H16" s="69" t="s">
        <v>206</v>
      </c>
      <c r="I16" s="70">
        <f>прил5!J17</f>
        <v>6244899.92</v>
      </c>
    </row>
  </sheetData>
  <sheetProtection/>
  <mergeCells count="4">
    <mergeCell ref="A1:AA1"/>
    <mergeCell ref="A2:I2"/>
    <mergeCell ref="A3:I3"/>
    <mergeCell ref="A4:G4"/>
  </mergeCells>
  <printOptions/>
  <pageMargins left="0.6" right="0.16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2019-04-05T12:01:28Z</cp:lastPrinted>
  <dcterms:created xsi:type="dcterms:W3CDTF">1996-10-08T23:32:33Z</dcterms:created>
  <dcterms:modified xsi:type="dcterms:W3CDTF">2019-04-05T12:01:30Z</dcterms:modified>
  <cp:category/>
  <cp:version/>
  <cp:contentType/>
  <cp:contentStatus/>
</cp:coreProperties>
</file>